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2780" windowHeight="8070" tabRatio="737"/>
  </bookViews>
  <sheets>
    <sheet name="Liberados y sustitutos por Dpto" sheetId="7" r:id="rId1"/>
    <sheet name="Hoja1" sheetId="10" state="hidden" r:id="rId2"/>
    <sheet name="Liberados por sexo" sheetId="9" r:id="rId3"/>
    <sheet name="Crédito sindical" sheetId="5" r:id="rId4"/>
  </sheets>
  <definedNames>
    <definedName name="_xlnm.Print_Area" localSheetId="3">'Crédito sindical'!$A$1:$P$60</definedName>
    <definedName name="_xlnm.Print_Area" localSheetId="2">'Liberados por sexo'!$A$1:$P$58</definedName>
    <definedName name="_xlnm.Print_Area" localSheetId="0">'Liberados y sustitutos por Dpto'!$A$1:$K$77</definedName>
  </definedNames>
  <calcPr calcId="145621"/>
</workbook>
</file>

<file path=xl/calcChain.xml><?xml version="1.0" encoding="utf-8"?>
<calcChain xmlns="http://schemas.openxmlformats.org/spreadsheetml/2006/main">
  <c r="K55" i="7" l="1"/>
  <c r="K54" i="7"/>
  <c r="B58" i="9" l="1"/>
  <c r="G17" i="7" l="1"/>
  <c r="H17" i="7"/>
  <c r="I17" i="7"/>
  <c r="J17" i="7"/>
  <c r="I17" i="5" l="1"/>
  <c r="O17" i="5" s="1"/>
  <c r="H17" i="5"/>
  <c r="N17" i="5" s="1"/>
  <c r="C77" i="7" l="1"/>
  <c r="D77" i="7"/>
  <c r="E77" i="7"/>
  <c r="B77" i="7"/>
  <c r="C39" i="7"/>
  <c r="D39" i="7"/>
  <c r="E39" i="7"/>
  <c r="B39" i="7"/>
  <c r="L37" i="9"/>
  <c r="K37" i="9"/>
  <c r="I37" i="9"/>
  <c r="H37" i="9"/>
  <c r="G58" i="9"/>
  <c r="F37" i="9"/>
  <c r="E37" i="9"/>
  <c r="F58" i="9"/>
  <c r="C58" i="9"/>
  <c r="K38" i="7" l="1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7" i="7"/>
  <c r="H39" i="7"/>
  <c r="I39" i="7"/>
  <c r="J39" i="7"/>
  <c r="G39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7" i="7"/>
  <c r="P36" i="9"/>
  <c r="P34" i="9"/>
  <c r="P33" i="9"/>
  <c r="P32" i="9"/>
  <c r="P31" i="9"/>
  <c r="P30" i="9"/>
  <c r="P29" i="9"/>
  <c r="P26" i="9"/>
  <c r="P25" i="9"/>
  <c r="P23" i="9"/>
  <c r="P22" i="9"/>
  <c r="P21" i="9"/>
  <c r="P20" i="9"/>
  <c r="P19" i="9"/>
  <c r="P17" i="9"/>
  <c r="P16" i="9"/>
  <c r="P14" i="9"/>
  <c r="P13" i="9"/>
  <c r="P12" i="9"/>
  <c r="P11" i="9"/>
  <c r="P10" i="9"/>
  <c r="P9" i="9"/>
  <c r="P8" i="9"/>
  <c r="P7" i="9"/>
  <c r="P6" i="9"/>
  <c r="P5" i="9"/>
  <c r="O36" i="9"/>
  <c r="O35" i="9"/>
  <c r="O34" i="9"/>
  <c r="O33" i="9"/>
  <c r="O32" i="9"/>
  <c r="O31" i="9"/>
  <c r="O30" i="9"/>
  <c r="O29" i="9"/>
  <c r="O28" i="9"/>
  <c r="P28" i="9" s="1"/>
  <c r="O27" i="9"/>
  <c r="P27" i="9" s="1"/>
  <c r="O26" i="9"/>
  <c r="O25" i="9"/>
  <c r="O24" i="9"/>
  <c r="O23" i="9"/>
  <c r="O22" i="9"/>
  <c r="O21" i="9"/>
  <c r="O20" i="9"/>
  <c r="O19" i="9"/>
  <c r="O18" i="9"/>
  <c r="O17" i="9"/>
  <c r="O16" i="9"/>
  <c r="O15" i="9"/>
  <c r="O14" i="9"/>
  <c r="O13" i="9"/>
  <c r="O12" i="9"/>
  <c r="O11" i="9"/>
  <c r="O10" i="9"/>
  <c r="O9" i="9"/>
  <c r="O8" i="9"/>
  <c r="O7" i="9"/>
  <c r="O6" i="9"/>
  <c r="O5" i="9"/>
  <c r="N6" i="9"/>
  <c r="N7" i="9"/>
  <c r="N8" i="9"/>
  <c r="N9" i="9"/>
  <c r="N10" i="9"/>
  <c r="N11" i="9"/>
  <c r="N12" i="9"/>
  <c r="N13" i="9"/>
  <c r="N14" i="9"/>
  <c r="N15" i="9"/>
  <c r="P15" i="9" s="1"/>
  <c r="N16" i="9"/>
  <c r="N17" i="9"/>
  <c r="N18" i="9"/>
  <c r="P18" i="9" s="1"/>
  <c r="N19" i="9"/>
  <c r="N20" i="9"/>
  <c r="N21" i="9"/>
  <c r="N22" i="9"/>
  <c r="N23" i="9"/>
  <c r="N24" i="9"/>
  <c r="P24" i="9" s="1"/>
  <c r="N25" i="9"/>
  <c r="N26" i="9"/>
  <c r="N27" i="9"/>
  <c r="N28" i="9"/>
  <c r="N29" i="9"/>
  <c r="N30" i="9"/>
  <c r="N31" i="9"/>
  <c r="N32" i="9"/>
  <c r="N33" i="9"/>
  <c r="N34" i="9"/>
  <c r="N35" i="9"/>
  <c r="N36" i="9"/>
  <c r="N5" i="9"/>
  <c r="O43" i="9"/>
  <c r="O44" i="9"/>
  <c r="O45" i="9"/>
  <c r="O46" i="9"/>
  <c r="O47" i="9"/>
  <c r="O48" i="9"/>
  <c r="O49" i="9"/>
  <c r="O50" i="9"/>
  <c r="O51" i="9"/>
  <c r="O52" i="9"/>
  <c r="O53" i="9"/>
  <c r="O54" i="9"/>
  <c r="O58" i="9" s="1"/>
  <c r="O55" i="9"/>
  <c r="O56" i="9"/>
  <c r="O57" i="9"/>
  <c r="N44" i="9"/>
  <c r="N45" i="9"/>
  <c r="N46" i="9"/>
  <c r="N47" i="9"/>
  <c r="N48" i="9"/>
  <c r="N49" i="9"/>
  <c r="N50" i="9"/>
  <c r="N51" i="9"/>
  <c r="N52" i="9"/>
  <c r="N53" i="9"/>
  <c r="N54" i="9"/>
  <c r="N55" i="9"/>
  <c r="N56" i="9"/>
  <c r="N57" i="9"/>
  <c r="N43" i="9"/>
  <c r="C37" i="9"/>
  <c r="G37" i="9"/>
  <c r="J37" i="9"/>
  <c r="M37" i="9"/>
  <c r="O37" i="9" l="1"/>
  <c r="N58" i="9"/>
  <c r="N37" i="9"/>
  <c r="P35" i="9"/>
  <c r="P37" i="9" s="1"/>
  <c r="F39" i="7"/>
  <c r="K46" i="7"/>
  <c r="K47" i="7"/>
  <c r="K48" i="7"/>
  <c r="K49" i="7"/>
  <c r="K50" i="7"/>
  <c r="K51" i="7"/>
  <c r="K52" i="7"/>
  <c r="K53" i="7"/>
  <c r="K56" i="7"/>
  <c r="K58" i="7"/>
  <c r="K59" i="7"/>
  <c r="K60" i="7"/>
  <c r="K61" i="7"/>
  <c r="K62" i="7"/>
  <c r="K63" i="7"/>
  <c r="K65" i="7"/>
  <c r="K66" i="7"/>
  <c r="K67" i="7"/>
  <c r="K68" i="7"/>
  <c r="K69" i="7"/>
  <c r="K70" i="7"/>
  <c r="K71" i="7"/>
  <c r="K72" i="7"/>
  <c r="K73" i="7"/>
  <c r="K74" i="7"/>
  <c r="K76" i="7"/>
  <c r="K45" i="7"/>
  <c r="F46" i="7"/>
  <c r="F47" i="7"/>
  <c r="F48" i="7"/>
  <c r="F49" i="7"/>
  <c r="F50" i="7"/>
  <c r="F51" i="7"/>
  <c r="F52" i="7"/>
  <c r="F53" i="7"/>
  <c r="F54" i="7"/>
  <c r="F56" i="7"/>
  <c r="F58" i="7"/>
  <c r="F59" i="7"/>
  <c r="F60" i="7"/>
  <c r="F61" i="7"/>
  <c r="F62" i="7"/>
  <c r="F63" i="7"/>
  <c r="F65" i="7"/>
  <c r="F66" i="7"/>
  <c r="F67" i="7"/>
  <c r="F68" i="7"/>
  <c r="F69" i="7"/>
  <c r="F70" i="7"/>
  <c r="F71" i="7"/>
  <c r="F72" i="7"/>
  <c r="F73" i="7"/>
  <c r="F74" i="7"/>
  <c r="F76" i="7"/>
  <c r="F77" i="7"/>
  <c r="F45" i="7"/>
  <c r="P31" i="5" l="1"/>
  <c r="L24" i="5"/>
  <c r="K24" i="5"/>
  <c r="J35" i="9"/>
  <c r="G35" i="9"/>
  <c r="D35" i="9"/>
  <c r="M17" i="9"/>
  <c r="I57" i="7"/>
  <c r="D57" i="7"/>
  <c r="F57" i="7" s="1"/>
  <c r="J64" i="7"/>
  <c r="K64" i="7" s="1"/>
  <c r="E64" i="7"/>
  <c r="F64" i="7" s="1"/>
  <c r="J75" i="7"/>
  <c r="K39" i="7"/>
  <c r="K57" i="7" l="1"/>
  <c r="K75" i="7"/>
  <c r="K77" i="7" s="1"/>
  <c r="O45" i="5"/>
  <c r="O46" i="5"/>
  <c r="O48" i="5"/>
  <c r="O49" i="5"/>
  <c r="O50" i="5"/>
  <c r="O51" i="5"/>
  <c r="O59" i="5"/>
  <c r="O52" i="5"/>
  <c r="O53" i="5"/>
  <c r="O54" i="5"/>
  <c r="O57" i="5"/>
  <c r="O58" i="5"/>
  <c r="O44" i="5"/>
  <c r="N45" i="5"/>
  <c r="N46" i="5"/>
  <c r="N48" i="5"/>
  <c r="N49" i="5"/>
  <c r="N50" i="5"/>
  <c r="N51" i="5"/>
  <c r="N59" i="5"/>
  <c r="N52" i="5"/>
  <c r="N53" i="5"/>
  <c r="N54" i="5"/>
  <c r="N57" i="5"/>
  <c r="N58" i="5"/>
  <c r="N60" i="5"/>
  <c r="N44" i="5"/>
  <c r="O6" i="5"/>
  <c r="O7" i="5"/>
  <c r="O8" i="5"/>
  <c r="O9" i="5"/>
  <c r="O10" i="5"/>
  <c r="O11" i="5"/>
  <c r="O12" i="5"/>
  <c r="O13" i="5"/>
  <c r="O14" i="5"/>
  <c r="O15" i="5"/>
  <c r="O16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2" i="5"/>
  <c r="O33" i="5"/>
  <c r="O34" i="5"/>
  <c r="O35" i="5"/>
  <c r="O36" i="5"/>
  <c r="O5" i="5"/>
  <c r="N6" i="5"/>
  <c r="N7" i="5"/>
  <c r="N8" i="5"/>
  <c r="N9" i="5"/>
  <c r="N10" i="5"/>
  <c r="N11" i="5"/>
  <c r="N12" i="5"/>
  <c r="N13" i="5"/>
  <c r="N14" i="5"/>
  <c r="N15" i="5"/>
  <c r="N16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2" i="5"/>
  <c r="N33" i="5"/>
  <c r="N34" i="5"/>
  <c r="N35" i="5"/>
  <c r="N36" i="5"/>
  <c r="N5" i="5"/>
  <c r="H77" i="7"/>
  <c r="I77" i="7"/>
  <c r="J77" i="7"/>
  <c r="G77" i="7"/>
  <c r="P49" i="5" l="1"/>
  <c r="P53" i="5"/>
  <c r="P7" i="5"/>
  <c r="P34" i="5"/>
  <c r="P17" i="5"/>
  <c r="P19" i="5"/>
  <c r="P36" i="5"/>
  <c r="P26" i="5"/>
  <c r="P6" i="5"/>
  <c r="P5" i="5"/>
  <c r="P30" i="5"/>
  <c r="P14" i="5"/>
  <c r="P24" i="5"/>
  <c r="P8" i="5"/>
  <c r="P10" i="5"/>
  <c r="P22" i="5"/>
  <c r="P21" i="5"/>
  <c r="P52" i="5"/>
  <c r="P48" i="5"/>
  <c r="P32" i="5"/>
  <c r="P25" i="5"/>
  <c r="P20" i="5"/>
  <c r="P15" i="5"/>
  <c r="P9" i="5"/>
  <c r="P58" i="5"/>
  <c r="P59" i="5"/>
  <c r="P46" i="5"/>
  <c r="P27" i="5"/>
  <c r="P11" i="5"/>
  <c r="P33" i="5"/>
  <c r="P16" i="5"/>
  <c r="O60" i="5"/>
  <c r="P60" i="5" s="1"/>
  <c r="P54" i="5"/>
  <c r="P50" i="5"/>
  <c r="P44" i="5"/>
  <c r="P57" i="5"/>
  <c r="P51" i="5"/>
  <c r="P45" i="5"/>
  <c r="P29" i="5"/>
  <c r="P35" i="5"/>
  <c r="P23" i="5"/>
  <c r="P12" i="5"/>
  <c r="P13" i="5"/>
  <c r="P28" i="5"/>
  <c r="P18" i="5"/>
  <c r="P44" i="9"/>
  <c r="P45" i="9"/>
  <c r="P46" i="9"/>
  <c r="P47" i="9"/>
  <c r="P48" i="9"/>
  <c r="P49" i="9"/>
  <c r="P50" i="9"/>
  <c r="P51" i="9"/>
  <c r="P52" i="9"/>
  <c r="P53" i="9"/>
  <c r="P54" i="9"/>
  <c r="P55" i="9"/>
  <c r="P56" i="9"/>
  <c r="P57" i="9"/>
  <c r="P43" i="9"/>
  <c r="M44" i="9"/>
  <c r="M45" i="9"/>
  <c r="M46" i="9"/>
  <c r="M47" i="9"/>
  <c r="M48" i="9"/>
  <c r="M49" i="9"/>
  <c r="M50" i="9"/>
  <c r="M51" i="9"/>
  <c r="M52" i="9"/>
  <c r="M53" i="9"/>
  <c r="M54" i="9"/>
  <c r="M55" i="9"/>
  <c r="M56" i="9"/>
  <c r="M57" i="9"/>
  <c r="M43" i="9"/>
  <c r="L58" i="9"/>
  <c r="K58" i="9"/>
  <c r="I58" i="9"/>
  <c r="H58" i="9"/>
  <c r="J58" i="9" s="1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43" i="9"/>
  <c r="D56" i="9"/>
  <c r="D57" i="9"/>
  <c r="D58" i="9"/>
  <c r="M6" i="9"/>
  <c r="M7" i="9"/>
  <c r="M8" i="9"/>
  <c r="M9" i="9"/>
  <c r="M10" i="9"/>
  <c r="M11" i="9"/>
  <c r="M12" i="9"/>
  <c r="M13" i="9"/>
  <c r="M14" i="9"/>
  <c r="M15" i="9"/>
  <c r="M16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5" i="9"/>
  <c r="J6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6" i="9"/>
  <c r="J5" i="9"/>
  <c r="G28" i="9"/>
  <c r="G29" i="9"/>
  <c r="G30" i="9"/>
  <c r="G31" i="9"/>
  <c r="G32" i="9"/>
  <c r="G33" i="9"/>
  <c r="G34" i="9"/>
  <c r="G36" i="9"/>
  <c r="D28" i="9"/>
  <c r="D29" i="9"/>
  <c r="D30" i="9"/>
  <c r="D31" i="9"/>
  <c r="D32" i="9"/>
  <c r="D33" i="9"/>
  <c r="D34" i="9"/>
  <c r="D36" i="9"/>
  <c r="B37" i="9"/>
  <c r="D37" i="9" s="1"/>
  <c r="M58" i="9" l="1"/>
  <c r="P58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5" i="9"/>
  <c r="D44" i="9" l="1"/>
  <c r="D45" i="9"/>
  <c r="D46" i="9"/>
  <c r="D47" i="9"/>
  <c r="D48" i="9"/>
  <c r="D49" i="9"/>
  <c r="D50" i="9"/>
  <c r="D51" i="9"/>
  <c r="D52" i="9"/>
  <c r="D53" i="9"/>
  <c r="D54" i="9"/>
  <c r="D55" i="9"/>
  <c r="D43" i="9"/>
</calcChain>
</file>

<file path=xl/sharedStrings.xml><?xml version="1.0" encoding="utf-8"?>
<sst xmlns="http://schemas.openxmlformats.org/spreadsheetml/2006/main" count="281" uniqueCount="71">
  <si>
    <t>Total</t>
  </si>
  <si>
    <t>Liberados sindicales</t>
  </si>
  <si>
    <t>Sustitutos de liberados sindicales</t>
  </si>
  <si>
    <t>Departamento / Organismo autónomo</t>
  </si>
  <si>
    <t>(horas)</t>
  </si>
  <si>
    <t>AFAPNA</t>
  </si>
  <si>
    <t>APF</t>
  </si>
  <si>
    <t>CCOO</t>
  </si>
  <si>
    <t>ELA</t>
  </si>
  <si>
    <t>LAB</t>
  </si>
  <si>
    <t>SATSE</t>
  </si>
  <si>
    <t>SMN</t>
  </si>
  <si>
    <t>UGT</t>
  </si>
  <si>
    <t>USAE</t>
  </si>
  <si>
    <t>Sindicato</t>
  </si>
  <si>
    <t>USO CRÉDITO SINDICAL</t>
  </si>
  <si>
    <t>ANPE</t>
  </si>
  <si>
    <t>STAJ</t>
  </si>
  <si>
    <t>STEE-EILAS</t>
  </si>
  <si>
    <t>SPA</t>
  </si>
  <si>
    <t>2º  trimestre</t>
  </si>
  <si>
    <t>4º  trimestre</t>
  </si>
  <si>
    <t>1er trimestre</t>
  </si>
  <si>
    <t>3er  trimestre</t>
  </si>
  <si>
    <t>LIBERADOS SINDICALES Y SUS SUSTITUCIONES</t>
  </si>
  <si>
    <r>
      <t>1</t>
    </r>
    <r>
      <rPr>
        <b/>
        <vertAlign val="superscript"/>
        <sz val="12"/>
        <rFont val="Calibri"/>
        <family val="2"/>
        <scheme val="minor"/>
      </rPr>
      <t>er</t>
    </r>
    <r>
      <rPr>
        <b/>
        <sz val="12"/>
        <rFont val="Calibri"/>
        <family val="2"/>
        <scheme val="minor"/>
      </rPr>
      <t xml:space="preserve"> trimestre</t>
    </r>
  </si>
  <si>
    <r>
      <t>3</t>
    </r>
    <r>
      <rPr>
        <b/>
        <vertAlign val="superscript"/>
        <sz val="12"/>
        <rFont val="Calibri"/>
        <family val="2"/>
        <scheme val="minor"/>
      </rPr>
      <t>er</t>
    </r>
    <r>
      <rPr>
        <b/>
        <sz val="12"/>
        <rFont val="Calibri"/>
        <family val="2"/>
        <scheme val="minor"/>
      </rPr>
      <t xml:space="preserve">  trimestre</t>
    </r>
  </si>
  <si>
    <t>Número</t>
  </si>
  <si>
    <t>Coste (euros)</t>
  </si>
  <si>
    <t>POR DEPARTAMENTOS / ORGANISMOS AUTÓNOMOS</t>
  </si>
  <si>
    <t>Mujeres</t>
  </si>
  <si>
    <t>Hombres</t>
  </si>
  <si>
    <t>NÚMERO DE LIBERADOS SINDICALES POR DEPARTAMENTOS/ORGANISMOS AUTÓNOMOS Y POR SINDICATOS</t>
  </si>
  <si>
    <t>Promedio año 2019</t>
  </si>
  <si>
    <t>CSI-CSIF</t>
  </si>
  <si>
    <t>Total 2019</t>
  </si>
  <si>
    <t>Promedio 2019</t>
  </si>
  <si>
    <t>APS</t>
  </si>
  <si>
    <t>Cuerpo de Policía Foral</t>
  </si>
  <si>
    <t>Instituto Navarro de la Administración Pública</t>
  </si>
  <si>
    <t>Instituto Navarro para la Igualdad / Nafarroako Berdintasunerako Institutua</t>
  </si>
  <si>
    <t>Departamento de Economía y Hacienda</t>
  </si>
  <si>
    <t>Hacienda Foral de Navarra</t>
  </si>
  <si>
    <t>Hacienda Tributaria de Navarra</t>
  </si>
  <si>
    <t>Departamento de Cohesión Territorial</t>
  </si>
  <si>
    <t>Departamento de Ordenación del Territorio</t>
  </si>
  <si>
    <t>Departamento de Educación</t>
  </si>
  <si>
    <t>Departamento de Salud</t>
  </si>
  <si>
    <t>Instituto de Salud Pública y Laboral de Navarra</t>
  </si>
  <si>
    <t>Servicio Navarro de Salud - Osasunbidea</t>
  </si>
  <si>
    <t>Departamento de Desarrollo Rural, Medio Ambiente y Administración Local</t>
  </si>
  <si>
    <t xml:space="preserve">Departamento de Desarrollo Rural y Medio Ambiente </t>
  </si>
  <si>
    <t>Departamento de Desarrollo Económico</t>
  </si>
  <si>
    <t>Departamento de Desarrollo Económico y Empresarial</t>
  </si>
  <si>
    <t>Departamento de Derechos Sociales</t>
  </si>
  <si>
    <t>Agencia navarra de Autonomía y Desarrollo de las Personas</t>
  </si>
  <si>
    <t>Servicio Navarro de Empleo - Nafar Lansare</t>
  </si>
  <si>
    <t>Departamento de Cultura, Deporte y Juventud</t>
  </si>
  <si>
    <t xml:space="preserve">Departamento de Cultura y Deporte </t>
  </si>
  <si>
    <t>Instituto Navarro de Deporte y Juventud</t>
  </si>
  <si>
    <t>Instituto Navarro de Juventud</t>
  </si>
  <si>
    <t xml:space="preserve">Instituto Navarro del Deporte </t>
  </si>
  <si>
    <t>Departamento de Relaciones ciudadanas e institucionales</t>
  </si>
  <si>
    <t>Departamento de Relaciones ciudadanas</t>
  </si>
  <si>
    <t>Euskarabidea / Instituto Navarro del Euskera</t>
  </si>
  <si>
    <t>Departamento de Universidad, Innovación y Transformación Digital</t>
  </si>
  <si>
    <t>Departamento de Políticas Migratorias y Justicia</t>
  </si>
  <si>
    <t>Departamento de Presidencia, Función Pública, Interior y Justicia</t>
  </si>
  <si>
    <t xml:space="preserve">Departamento de Presidencia, Igualdad, Función Pública e Interior </t>
  </si>
  <si>
    <t>Administración de Justicia</t>
  </si>
  <si>
    <t>NO ADSCRITOS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</si>
</sst>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#,##0.0"/>
    <numFmt numFmtId="166" formatCode="0.0"/>
  </numFmts>
  <fonts count="14" x14ac:knownFonts="1">
    <font>
      <sz val="10"/>
      <name val="Arial"/>
    </font>
    <font>
      <sz val="10"/>
      <color indexed="8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63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indexed="63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sz val="10"/>
      <name val="Arial"/>
      <family val="2"/>
    </font>
    <font>
      <sz val="12"/>
      <color indexed="8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</borders>
  <cellStyleXfs count="4">
    <xf numFmtId="0" fontId="0" fillId="0" borderId="0"/>
    <xf numFmtId="0" fontId="1" fillId="0" borderId="0"/>
    <xf numFmtId="164" fontId="10" fillId="0" borderId="0" applyFont="0" applyFill="0" applyBorder="0" applyAlignment="0" applyProtection="0"/>
    <xf numFmtId="0" fontId="12" fillId="3" borderId="0" applyNumberFormat="0" applyBorder="0" applyAlignment="0" applyProtection="0"/>
  </cellStyleXfs>
  <cellXfs count="61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 wrapText="1"/>
    </xf>
    <xf numFmtId="165" fontId="6" fillId="0" borderId="1" xfId="0" applyNumberFormat="1" applyFont="1" applyBorder="1" applyAlignment="1">
      <alignment vertical="center"/>
    </xf>
    <xf numFmtId="165" fontId="6" fillId="2" borderId="1" xfId="0" applyNumberFormat="1" applyFont="1" applyFill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2" borderId="3" xfId="0" applyFont="1" applyFill="1" applyBorder="1" applyAlignment="1">
      <alignment horizontal="center" vertical="center" wrapText="1"/>
    </xf>
    <xf numFmtId="165" fontId="7" fillId="0" borderId="2" xfId="0" applyNumberFormat="1" applyFont="1" applyBorder="1" applyAlignment="1">
      <alignment vertical="center"/>
    </xf>
    <xf numFmtId="165" fontId="7" fillId="0" borderId="5" xfId="0" applyNumberFormat="1" applyFont="1" applyBorder="1" applyAlignment="1">
      <alignment vertical="center"/>
    </xf>
    <xf numFmtId="165" fontId="6" fillId="0" borderId="3" xfId="0" applyNumberFormat="1" applyFont="1" applyBorder="1" applyAlignment="1">
      <alignment vertical="center"/>
    </xf>
    <xf numFmtId="0" fontId="7" fillId="0" borderId="2" xfId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6" fillId="2" borderId="1" xfId="0" applyFont="1" applyFill="1" applyBorder="1" applyAlignment="1">
      <alignment horizontal="right" vertical="center"/>
    </xf>
    <xf numFmtId="0" fontId="0" fillId="0" borderId="0" xfId="0" applyFont="1"/>
    <xf numFmtId="0" fontId="6" fillId="2" borderId="2" xfId="0" applyFont="1" applyFill="1" applyBorder="1" applyAlignment="1">
      <alignment horizontal="right" vertical="center"/>
    </xf>
    <xf numFmtId="165" fontId="6" fillId="2" borderId="2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7" fillId="0" borderId="1" xfId="1" applyFont="1" applyFill="1" applyBorder="1" applyAlignment="1">
      <alignment horizontal="center" vertical="center"/>
    </xf>
    <xf numFmtId="164" fontId="6" fillId="2" borderId="1" xfId="2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165" fontId="7" fillId="0" borderId="1" xfId="0" applyNumberFormat="1" applyFont="1" applyBorder="1" applyAlignment="1">
      <alignment vertical="center"/>
    </xf>
    <xf numFmtId="3" fontId="7" fillId="0" borderId="5" xfId="0" applyNumberFormat="1" applyFont="1" applyBorder="1" applyAlignment="1">
      <alignment vertical="center"/>
    </xf>
    <xf numFmtId="3" fontId="6" fillId="0" borderId="3" xfId="0" applyNumberFormat="1" applyFont="1" applyBorder="1" applyAlignment="1">
      <alignment vertical="center"/>
    </xf>
    <xf numFmtId="3" fontId="6" fillId="2" borderId="3" xfId="0" applyNumberFormat="1" applyFont="1" applyFill="1" applyBorder="1" applyAlignment="1">
      <alignment vertical="center"/>
    </xf>
    <xf numFmtId="3" fontId="6" fillId="2" borderId="1" xfId="0" applyNumberFormat="1" applyFont="1" applyFill="1" applyBorder="1" applyAlignment="1">
      <alignment vertical="center"/>
    </xf>
    <xf numFmtId="165" fontId="7" fillId="0" borderId="0" xfId="0" applyNumberFormat="1" applyFont="1" applyBorder="1" applyAlignment="1">
      <alignment vertical="center"/>
    </xf>
    <xf numFmtId="49" fontId="1" fillId="0" borderId="0" xfId="0" applyNumberFormat="1" applyFont="1" applyFill="1" applyBorder="1"/>
    <xf numFmtId="4" fontId="1" fillId="0" borderId="0" xfId="0" applyNumberFormat="1" applyFont="1" applyFill="1" applyBorder="1"/>
    <xf numFmtId="0" fontId="1" fillId="0" borderId="0" xfId="0" applyFont="1" applyFill="1" applyBorder="1"/>
    <xf numFmtId="4" fontId="12" fillId="0" borderId="0" xfId="3" applyNumberFormat="1" applyFill="1" applyBorder="1"/>
    <xf numFmtId="49" fontId="13" fillId="0" borderId="0" xfId="0" applyNumberFormat="1" applyFont="1" applyFill="1" applyBorder="1"/>
    <xf numFmtId="4" fontId="13" fillId="0" borderId="0" xfId="0" applyNumberFormat="1" applyFont="1" applyFill="1" applyBorder="1"/>
    <xf numFmtId="165" fontId="6" fillId="2" borderId="1" xfId="0" applyNumberFormat="1" applyFont="1" applyFill="1" applyBorder="1" applyAlignment="1">
      <alignment horizontal="right" vertical="center"/>
    </xf>
    <xf numFmtId="4" fontId="6" fillId="2" borderId="1" xfId="0" applyNumberFormat="1" applyFont="1" applyFill="1" applyBorder="1" applyAlignment="1">
      <alignment horizontal="right" vertical="center"/>
    </xf>
    <xf numFmtId="165" fontId="6" fillId="2" borderId="2" xfId="0" applyNumberFormat="1" applyFont="1" applyFill="1" applyBorder="1" applyAlignment="1">
      <alignment horizontal="right" vertical="center"/>
    </xf>
    <xf numFmtId="165" fontId="6" fillId="2" borderId="3" xfId="0" applyNumberFormat="1" applyFont="1" applyFill="1" applyBorder="1" applyAlignment="1">
      <alignment horizontal="right" vertical="center"/>
    </xf>
    <xf numFmtId="166" fontId="6" fillId="2" borderId="1" xfId="0" applyNumberFormat="1" applyFont="1" applyFill="1" applyBorder="1" applyAlignment="1">
      <alignment horizontal="right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right" vertical="center"/>
    </xf>
    <xf numFmtId="2" fontId="6" fillId="2" borderId="2" xfId="0" applyNumberFormat="1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3" fontId="7" fillId="0" borderId="2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</cellXfs>
  <cellStyles count="4">
    <cellStyle name="Buena" xfId="3" builtinId="26"/>
    <cellStyle name="Millares" xfId="2" builtinId="3"/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9"/>
  <sheetViews>
    <sheetView tabSelected="1" topLeftCell="C1" zoomScale="80" zoomScaleNormal="80" workbookViewId="0">
      <selection activeCell="A9" sqref="A9"/>
    </sheetView>
  </sheetViews>
  <sheetFormatPr baseColWidth="10" defaultColWidth="11.42578125" defaultRowHeight="15.95" customHeight="1" x14ac:dyDescent="0.2"/>
  <cols>
    <col min="1" max="1" width="72.28515625" style="4" bestFit="1" customWidth="1"/>
    <col min="2" max="5" width="13" style="4" customWidth="1"/>
    <col min="6" max="6" width="15.5703125" style="4" customWidth="1"/>
    <col min="7" max="7" width="16" style="4" customWidth="1"/>
    <col min="8" max="8" width="13.28515625" style="4" customWidth="1"/>
    <col min="9" max="9" width="14" style="4" customWidth="1"/>
    <col min="10" max="10" width="13.28515625" style="4" customWidth="1"/>
    <col min="11" max="11" width="14.140625" style="4" customWidth="1"/>
    <col min="12" max="12" width="11.42578125" style="4"/>
    <col min="13" max="13" width="36.85546875" style="4" customWidth="1"/>
    <col min="14" max="15" width="11.42578125" style="4"/>
    <col min="16" max="16" width="22" style="4" customWidth="1"/>
    <col min="17" max="17" width="11.42578125" style="4"/>
    <col min="18" max="18" width="14.42578125" style="4" customWidth="1"/>
    <col min="19" max="16384" width="11.42578125" style="4"/>
  </cols>
  <sheetData>
    <row r="1" spans="1:11" ht="18" customHeight="1" x14ac:dyDescent="0.2">
      <c r="A1" s="54" t="s">
        <v>24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1" ht="18" customHeight="1" x14ac:dyDescent="0.2">
      <c r="A2" s="54" t="s">
        <v>29</v>
      </c>
      <c r="B2" s="54"/>
      <c r="C2" s="54"/>
      <c r="D2" s="54"/>
      <c r="E2" s="54"/>
      <c r="F2" s="54"/>
      <c r="G2" s="54"/>
      <c r="H2" s="54"/>
      <c r="I2" s="54"/>
      <c r="J2" s="54"/>
      <c r="K2" s="54"/>
    </row>
    <row r="3" spans="1:11" ht="18" customHeight="1" x14ac:dyDescent="0.2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</row>
    <row r="4" spans="1:11" ht="18" customHeight="1" x14ac:dyDescent="0.2">
      <c r="A4" s="12" t="s">
        <v>27</v>
      </c>
      <c r="K4" s="8"/>
    </row>
    <row r="5" spans="1:11" ht="15.95" customHeight="1" x14ac:dyDescent="0.2">
      <c r="A5" s="55" t="s">
        <v>3</v>
      </c>
      <c r="B5" s="55" t="s">
        <v>1</v>
      </c>
      <c r="C5" s="55"/>
      <c r="D5" s="55"/>
      <c r="E5" s="55"/>
      <c r="F5" s="55"/>
      <c r="G5" s="55" t="s">
        <v>2</v>
      </c>
      <c r="H5" s="55"/>
      <c r="I5" s="55"/>
      <c r="J5" s="55"/>
      <c r="K5" s="55"/>
    </row>
    <row r="6" spans="1:11" s="9" customFormat="1" ht="33.75" x14ac:dyDescent="0.2">
      <c r="A6" s="55"/>
      <c r="B6" s="5" t="s">
        <v>25</v>
      </c>
      <c r="C6" s="5" t="s">
        <v>20</v>
      </c>
      <c r="D6" s="5" t="s">
        <v>26</v>
      </c>
      <c r="E6" s="5" t="s">
        <v>21</v>
      </c>
      <c r="F6" s="5" t="s">
        <v>36</v>
      </c>
      <c r="G6" s="5" t="s">
        <v>25</v>
      </c>
      <c r="H6" s="5" t="s">
        <v>20</v>
      </c>
      <c r="I6" s="5" t="s">
        <v>26</v>
      </c>
      <c r="J6" s="5" t="s">
        <v>21</v>
      </c>
      <c r="K6" s="5" t="s">
        <v>36</v>
      </c>
    </row>
    <row r="7" spans="1:11" ht="18" customHeight="1" x14ac:dyDescent="0.2">
      <c r="A7" s="28" t="s">
        <v>67</v>
      </c>
      <c r="B7" s="31">
        <v>5.0999999999999996</v>
      </c>
      <c r="C7" s="31">
        <v>6.7</v>
      </c>
      <c r="D7" s="31">
        <v>2.8</v>
      </c>
      <c r="E7" s="31">
        <v>0</v>
      </c>
      <c r="F7" s="10">
        <f>AVERAGE(B7:E7)</f>
        <v>3.6500000000000004</v>
      </c>
      <c r="G7" s="31">
        <v>4.0999999999999996</v>
      </c>
      <c r="H7" s="31">
        <v>5.4</v>
      </c>
      <c r="I7" s="31">
        <v>2.7</v>
      </c>
      <c r="J7" s="31">
        <v>0</v>
      </c>
      <c r="K7" s="10">
        <f>AVERAGE(G7:J7)</f>
        <v>3.05</v>
      </c>
    </row>
    <row r="8" spans="1:11" ht="18" customHeight="1" x14ac:dyDescent="0.2">
      <c r="A8" s="28" t="s">
        <v>68</v>
      </c>
      <c r="B8" s="31">
        <v>0</v>
      </c>
      <c r="C8" s="31">
        <v>0</v>
      </c>
      <c r="D8" s="31">
        <v>3.06</v>
      </c>
      <c r="E8" s="31">
        <v>3.3</v>
      </c>
      <c r="F8" s="10">
        <f t="shared" ref="F8:F38" si="0">AVERAGE(B8:E8)</f>
        <v>1.5899999999999999</v>
      </c>
      <c r="G8" s="31">
        <v>0</v>
      </c>
      <c r="H8" s="31">
        <v>0</v>
      </c>
      <c r="I8" s="31">
        <v>2.7</v>
      </c>
      <c r="J8" s="31">
        <v>2.2999999999999998</v>
      </c>
      <c r="K8" s="10">
        <f t="shared" ref="K8:K37" si="1">AVERAGE(G8:J8)</f>
        <v>1.25</v>
      </c>
    </row>
    <row r="9" spans="1:11" ht="18" customHeight="1" x14ac:dyDescent="0.2">
      <c r="A9" s="28" t="s">
        <v>38</v>
      </c>
      <c r="B9" s="31">
        <v>5</v>
      </c>
      <c r="C9" s="31">
        <v>5</v>
      </c>
      <c r="D9" s="31">
        <v>5.67</v>
      </c>
      <c r="E9" s="31">
        <v>4.7</v>
      </c>
      <c r="F9" s="10">
        <f t="shared" si="0"/>
        <v>5.0925000000000002</v>
      </c>
      <c r="G9" s="31">
        <v>1</v>
      </c>
      <c r="H9" s="31">
        <v>1</v>
      </c>
      <c r="I9" s="31">
        <v>1</v>
      </c>
      <c r="J9" s="31">
        <v>1</v>
      </c>
      <c r="K9" s="10">
        <f t="shared" si="1"/>
        <v>1</v>
      </c>
    </row>
    <row r="10" spans="1:11" ht="18" customHeight="1" x14ac:dyDescent="0.2">
      <c r="A10" s="20" t="s">
        <v>39</v>
      </c>
      <c r="B10" s="31">
        <v>0</v>
      </c>
      <c r="C10" s="31">
        <v>0</v>
      </c>
      <c r="D10" s="31">
        <v>0</v>
      </c>
      <c r="E10" s="31">
        <v>0.7</v>
      </c>
      <c r="F10" s="10">
        <f t="shared" si="0"/>
        <v>0.17499999999999999</v>
      </c>
      <c r="G10" s="31">
        <v>0</v>
      </c>
      <c r="H10" s="31">
        <v>0</v>
      </c>
      <c r="I10" s="31">
        <v>0</v>
      </c>
      <c r="J10" s="31">
        <v>0.7</v>
      </c>
      <c r="K10" s="10">
        <f t="shared" si="1"/>
        <v>0.17499999999999999</v>
      </c>
    </row>
    <row r="11" spans="1:11" ht="18" customHeight="1" x14ac:dyDescent="0.2">
      <c r="A11" s="28" t="s">
        <v>40</v>
      </c>
      <c r="B11" s="31">
        <v>0</v>
      </c>
      <c r="C11" s="31">
        <v>0</v>
      </c>
      <c r="D11" s="31">
        <v>0</v>
      </c>
      <c r="E11" s="31">
        <v>0</v>
      </c>
      <c r="F11" s="10">
        <f t="shared" si="0"/>
        <v>0</v>
      </c>
      <c r="G11" s="31">
        <v>0</v>
      </c>
      <c r="H11" s="31">
        <v>0</v>
      </c>
      <c r="I11" s="31">
        <v>0</v>
      </c>
      <c r="J11" s="31">
        <v>0</v>
      </c>
      <c r="K11" s="10">
        <f t="shared" si="1"/>
        <v>0</v>
      </c>
    </row>
    <row r="12" spans="1:11" ht="18" customHeight="1" x14ac:dyDescent="0.2">
      <c r="A12" s="20" t="s">
        <v>41</v>
      </c>
      <c r="B12" s="31">
        <v>0</v>
      </c>
      <c r="C12" s="31">
        <v>0</v>
      </c>
      <c r="D12" s="31">
        <v>0</v>
      </c>
      <c r="E12" s="31">
        <v>0</v>
      </c>
      <c r="F12" s="10">
        <f t="shared" si="0"/>
        <v>0</v>
      </c>
      <c r="G12" s="31">
        <v>0</v>
      </c>
      <c r="H12" s="31">
        <v>0</v>
      </c>
      <c r="I12" s="31">
        <v>0</v>
      </c>
      <c r="J12" s="31">
        <v>0</v>
      </c>
      <c r="K12" s="10">
        <f t="shared" si="1"/>
        <v>0</v>
      </c>
    </row>
    <row r="13" spans="1:11" ht="18" customHeight="1" x14ac:dyDescent="0.2">
      <c r="A13" s="20" t="s">
        <v>42</v>
      </c>
      <c r="B13" s="31">
        <v>0</v>
      </c>
      <c r="C13" s="31">
        <v>0</v>
      </c>
      <c r="D13" s="31">
        <v>0</v>
      </c>
      <c r="E13" s="31">
        <v>0.3</v>
      </c>
      <c r="F13" s="10">
        <f t="shared" si="0"/>
        <v>7.4999999999999997E-2</v>
      </c>
      <c r="G13" s="31">
        <v>0</v>
      </c>
      <c r="H13" s="31">
        <v>0</v>
      </c>
      <c r="I13" s="31">
        <v>0</v>
      </c>
      <c r="J13" s="31">
        <v>0.3</v>
      </c>
      <c r="K13" s="10">
        <f t="shared" si="1"/>
        <v>7.4999999999999997E-2</v>
      </c>
    </row>
    <row r="14" spans="1:11" ht="18" customHeight="1" x14ac:dyDescent="0.2">
      <c r="A14" s="20" t="s">
        <v>43</v>
      </c>
      <c r="B14" s="31">
        <v>1</v>
      </c>
      <c r="C14" s="31">
        <v>1</v>
      </c>
      <c r="D14" s="31">
        <v>1</v>
      </c>
      <c r="E14" s="31">
        <v>0.7</v>
      </c>
      <c r="F14" s="10">
        <f t="shared" si="0"/>
        <v>0.92500000000000004</v>
      </c>
      <c r="G14" s="31">
        <v>1</v>
      </c>
      <c r="H14" s="31">
        <v>1</v>
      </c>
      <c r="I14" s="31">
        <v>1</v>
      </c>
      <c r="J14" s="31">
        <v>0.7</v>
      </c>
      <c r="K14" s="10">
        <f t="shared" si="1"/>
        <v>0.92500000000000004</v>
      </c>
    </row>
    <row r="15" spans="1:11" ht="18" customHeight="1" x14ac:dyDescent="0.2">
      <c r="A15" s="20" t="s">
        <v>44</v>
      </c>
      <c r="B15" s="31">
        <v>0</v>
      </c>
      <c r="C15" s="31">
        <v>0</v>
      </c>
      <c r="D15" s="31">
        <v>0</v>
      </c>
      <c r="E15" s="31">
        <v>0</v>
      </c>
      <c r="F15" s="10">
        <f t="shared" si="0"/>
        <v>0</v>
      </c>
      <c r="G15" s="31">
        <v>0</v>
      </c>
      <c r="H15" s="31">
        <v>0</v>
      </c>
      <c r="I15" s="31">
        <v>0</v>
      </c>
      <c r="J15" s="31">
        <v>0</v>
      </c>
      <c r="K15" s="10">
        <f t="shared" si="1"/>
        <v>0</v>
      </c>
    </row>
    <row r="16" spans="1:11" ht="18" customHeight="1" x14ac:dyDescent="0.2">
      <c r="A16" s="20" t="s">
        <v>45</v>
      </c>
      <c r="B16" s="31">
        <v>0</v>
      </c>
      <c r="C16" s="31">
        <v>0</v>
      </c>
      <c r="D16" s="31">
        <v>0</v>
      </c>
      <c r="E16" s="31">
        <v>0</v>
      </c>
      <c r="F16" s="10">
        <f t="shared" si="0"/>
        <v>0</v>
      </c>
      <c r="G16" s="31">
        <v>0</v>
      </c>
      <c r="H16" s="31">
        <v>0</v>
      </c>
      <c r="I16" s="31">
        <v>0</v>
      </c>
      <c r="J16" s="31">
        <v>0</v>
      </c>
      <c r="K16" s="10">
        <f t="shared" si="1"/>
        <v>0</v>
      </c>
    </row>
    <row r="17" spans="1:11" ht="18" customHeight="1" x14ac:dyDescent="0.2">
      <c r="A17" s="28" t="s">
        <v>46</v>
      </c>
      <c r="B17" s="31">
        <v>61.325999999999993</v>
      </c>
      <c r="C17" s="31">
        <v>60.870000000000005</v>
      </c>
      <c r="D17" s="31">
        <v>58.07</v>
      </c>
      <c r="E17" s="31">
        <v>56.2</v>
      </c>
      <c r="F17" s="10">
        <f t="shared" si="0"/>
        <v>59.116500000000002</v>
      </c>
      <c r="G17" s="31">
        <f>29.5+30.23</f>
        <v>59.730000000000004</v>
      </c>
      <c r="H17" s="31">
        <f>29.3+30</f>
        <v>59.3</v>
      </c>
      <c r="I17" s="31">
        <f>22.6+35.07</f>
        <v>57.67</v>
      </c>
      <c r="J17" s="31">
        <f>23.1+33.1</f>
        <v>56.2</v>
      </c>
      <c r="K17" s="10">
        <f t="shared" si="1"/>
        <v>58.224999999999994</v>
      </c>
    </row>
    <row r="18" spans="1:11" ht="18" customHeight="1" x14ac:dyDescent="0.2">
      <c r="A18" s="28" t="s">
        <v>47</v>
      </c>
      <c r="B18" s="31">
        <v>0</v>
      </c>
      <c r="C18" s="31">
        <v>0</v>
      </c>
      <c r="D18" s="31">
        <v>0</v>
      </c>
      <c r="E18" s="31">
        <v>0</v>
      </c>
      <c r="F18" s="10">
        <f t="shared" si="0"/>
        <v>0</v>
      </c>
      <c r="G18" s="31">
        <v>0</v>
      </c>
      <c r="H18" s="31">
        <v>0</v>
      </c>
      <c r="I18" s="31">
        <v>0</v>
      </c>
      <c r="J18" s="31">
        <v>0</v>
      </c>
      <c r="K18" s="10">
        <f t="shared" si="1"/>
        <v>0</v>
      </c>
    </row>
    <row r="19" spans="1:11" ht="18" customHeight="1" x14ac:dyDescent="0.2">
      <c r="A19" s="28" t="s">
        <v>48</v>
      </c>
      <c r="B19" s="31">
        <v>2</v>
      </c>
      <c r="C19" s="31">
        <v>2</v>
      </c>
      <c r="D19" s="31">
        <v>2</v>
      </c>
      <c r="E19" s="31">
        <v>2.2999999999999998</v>
      </c>
      <c r="F19" s="10">
        <f t="shared" si="0"/>
        <v>2.0750000000000002</v>
      </c>
      <c r="G19" s="31">
        <v>0.3</v>
      </c>
      <c r="H19" s="31">
        <v>1.8</v>
      </c>
      <c r="I19" s="31">
        <v>2</v>
      </c>
      <c r="J19" s="31">
        <v>2</v>
      </c>
      <c r="K19" s="10">
        <f t="shared" si="1"/>
        <v>1.5249999999999999</v>
      </c>
    </row>
    <row r="20" spans="1:11" ht="18" customHeight="1" x14ac:dyDescent="0.2">
      <c r="A20" s="28" t="s">
        <v>49</v>
      </c>
      <c r="B20" s="31">
        <v>38.22</v>
      </c>
      <c r="C20" s="31">
        <v>36.1</v>
      </c>
      <c r="D20" s="31">
        <v>34.450000000000003</v>
      </c>
      <c r="E20" s="31">
        <v>36.299999999999997</v>
      </c>
      <c r="F20" s="10">
        <f t="shared" si="0"/>
        <v>36.267499999999998</v>
      </c>
      <c r="G20" s="31">
        <v>29.4</v>
      </c>
      <c r="H20" s="31">
        <v>27.4</v>
      </c>
      <c r="I20" s="31">
        <v>26.1</v>
      </c>
      <c r="J20" s="31">
        <v>27.8</v>
      </c>
      <c r="K20" s="10">
        <f t="shared" si="1"/>
        <v>27.675000000000001</v>
      </c>
    </row>
    <row r="21" spans="1:11" ht="18" customHeight="1" x14ac:dyDescent="0.2">
      <c r="A21" s="28" t="s">
        <v>51</v>
      </c>
      <c r="B21" s="31">
        <v>0</v>
      </c>
      <c r="C21" s="31">
        <v>0</v>
      </c>
      <c r="D21" s="31">
        <v>0.6</v>
      </c>
      <c r="E21" s="31">
        <v>1</v>
      </c>
      <c r="F21" s="10">
        <f t="shared" si="0"/>
        <v>0.4</v>
      </c>
      <c r="G21" s="31">
        <v>0</v>
      </c>
      <c r="H21" s="31">
        <v>0</v>
      </c>
      <c r="I21" s="31">
        <v>0.7</v>
      </c>
      <c r="J21" s="31">
        <v>1</v>
      </c>
      <c r="K21" s="10">
        <f t="shared" si="1"/>
        <v>0.42499999999999999</v>
      </c>
    </row>
    <row r="22" spans="1:11" ht="18" customHeight="1" x14ac:dyDescent="0.2">
      <c r="A22" s="28" t="s">
        <v>50</v>
      </c>
      <c r="B22" s="31">
        <v>1</v>
      </c>
      <c r="C22" s="31">
        <v>1</v>
      </c>
      <c r="D22" s="31">
        <v>0.4</v>
      </c>
      <c r="E22" s="31">
        <v>0</v>
      </c>
      <c r="F22" s="10">
        <f t="shared" si="0"/>
        <v>0.6</v>
      </c>
      <c r="G22" s="31">
        <v>1</v>
      </c>
      <c r="H22" s="31">
        <v>1</v>
      </c>
      <c r="I22" s="31">
        <v>0.3</v>
      </c>
      <c r="J22" s="31">
        <v>0</v>
      </c>
      <c r="K22" s="10">
        <f t="shared" si="1"/>
        <v>0.57499999999999996</v>
      </c>
    </row>
    <row r="23" spans="1:11" ht="18" customHeight="1" x14ac:dyDescent="0.2">
      <c r="A23" s="28" t="s">
        <v>52</v>
      </c>
      <c r="B23" s="31">
        <v>2</v>
      </c>
      <c r="C23" s="31">
        <v>2</v>
      </c>
      <c r="D23" s="31">
        <v>0.8</v>
      </c>
      <c r="E23" s="31">
        <v>0</v>
      </c>
      <c r="F23" s="10">
        <f t="shared" si="0"/>
        <v>1.2</v>
      </c>
      <c r="G23" s="31">
        <v>1</v>
      </c>
      <c r="H23" s="31">
        <v>1</v>
      </c>
      <c r="I23" s="31">
        <v>0.3</v>
      </c>
      <c r="J23" s="31">
        <v>0</v>
      </c>
      <c r="K23" s="10">
        <f t="shared" si="1"/>
        <v>0.57499999999999996</v>
      </c>
    </row>
    <row r="24" spans="1:11" ht="18" customHeight="1" x14ac:dyDescent="0.2">
      <c r="A24" s="28" t="s">
        <v>53</v>
      </c>
      <c r="B24" s="31">
        <v>0</v>
      </c>
      <c r="C24" s="31">
        <v>0</v>
      </c>
      <c r="D24" s="31">
        <v>1.1000000000000001</v>
      </c>
      <c r="E24" s="31">
        <v>1.7</v>
      </c>
      <c r="F24" s="10">
        <f t="shared" si="0"/>
        <v>0.7</v>
      </c>
      <c r="G24" s="31">
        <v>0</v>
      </c>
      <c r="H24" s="31">
        <v>0</v>
      </c>
      <c r="I24" s="31">
        <v>0.7</v>
      </c>
      <c r="J24" s="31">
        <v>1</v>
      </c>
      <c r="K24" s="10">
        <f t="shared" si="1"/>
        <v>0.42499999999999999</v>
      </c>
    </row>
    <row r="25" spans="1:11" ht="18" customHeight="1" x14ac:dyDescent="0.2">
      <c r="A25" s="28" t="s">
        <v>54</v>
      </c>
      <c r="B25" s="31">
        <v>0</v>
      </c>
      <c r="C25" s="31">
        <v>0</v>
      </c>
      <c r="D25" s="31">
        <v>0</v>
      </c>
      <c r="E25" s="31">
        <v>0</v>
      </c>
      <c r="F25" s="10">
        <f t="shared" si="0"/>
        <v>0</v>
      </c>
      <c r="G25" s="31">
        <v>0</v>
      </c>
      <c r="H25" s="31">
        <v>0</v>
      </c>
      <c r="I25" s="31">
        <v>0</v>
      </c>
      <c r="J25" s="31">
        <v>0</v>
      </c>
      <c r="K25" s="10">
        <f t="shared" si="1"/>
        <v>0</v>
      </c>
    </row>
    <row r="26" spans="1:11" ht="18" customHeight="1" x14ac:dyDescent="0.2">
      <c r="A26" s="28" t="s">
        <v>55</v>
      </c>
      <c r="B26" s="31">
        <v>4.42</v>
      </c>
      <c r="C26" s="31">
        <v>4.556</v>
      </c>
      <c r="D26" s="31">
        <v>5</v>
      </c>
      <c r="E26" s="31">
        <v>5</v>
      </c>
      <c r="F26" s="10">
        <f t="shared" si="0"/>
        <v>4.7439999999999998</v>
      </c>
      <c r="G26" s="31">
        <v>3.4</v>
      </c>
      <c r="H26" s="31">
        <v>3.6</v>
      </c>
      <c r="I26" s="31">
        <v>4</v>
      </c>
      <c r="J26" s="31">
        <v>4</v>
      </c>
      <c r="K26" s="10">
        <f t="shared" si="1"/>
        <v>3.75</v>
      </c>
    </row>
    <row r="27" spans="1:11" ht="15.95" customHeight="1" x14ac:dyDescent="0.2">
      <c r="A27" s="28" t="s">
        <v>56</v>
      </c>
      <c r="B27" s="31">
        <v>1</v>
      </c>
      <c r="C27" s="31">
        <v>1</v>
      </c>
      <c r="D27" s="31">
        <v>1</v>
      </c>
      <c r="E27" s="31">
        <v>1.6</v>
      </c>
      <c r="F27" s="10">
        <f t="shared" si="0"/>
        <v>1.1499999999999999</v>
      </c>
      <c r="G27" s="31">
        <v>0</v>
      </c>
      <c r="H27" s="31">
        <v>0</v>
      </c>
      <c r="I27" s="31">
        <v>0</v>
      </c>
      <c r="J27" s="31">
        <v>0.4</v>
      </c>
      <c r="K27" s="10">
        <f t="shared" si="1"/>
        <v>0.1</v>
      </c>
    </row>
    <row r="28" spans="1:11" s="9" customFormat="1" ht="15.75" x14ac:dyDescent="0.2">
      <c r="A28" s="28" t="s">
        <v>58</v>
      </c>
      <c r="B28" s="31">
        <v>0</v>
      </c>
      <c r="C28" s="31">
        <v>0</v>
      </c>
      <c r="D28" s="31">
        <v>1.2</v>
      </c>
      <c r="E28" s="31">
        <v>1</v>
      </c>
      <c r="F28" s="10">
        <f t="shared" si="0"/>
        <v>0.55000000000000004</v>
      </c>
      <c r="G28" s="31">
        <v>0</v>
      </c>
      <c r="H28" s="31">
        <v>0</v>
      </c>
      <c r="I28" s="31">
        <v>1.3</v>
      </c>
      <c r="J28" s="31">
        <v>1</v>
      </c>
      <c r="K28" s="10">
        <f t="shared" si="1"/>
        <v>0.57499999999999996</v>
      </c>
    </row>
    <row r="29" spans="1:11" ht="18" customHeight="1" x14ac:dyDescent="0.2">
      <c r="A29" s="28" t="s">
        <v>57</v>
      </c>
      <c r="B29" s="50">
        <v>1</v>
      </c>
      <c r="C29" s="50">
        <v>1.6</v>
      </c>
      <c r="D29" s="31">
        <v>0.79</v>
      </c>
      <c r="E29" s="31">
        <v>0</v>
      </c>
      <c r="F29" s="10">
        <f t="shared" si="0"/>
        <v>0.84750000000000003</v>
      </c>
      <c r="G29" s="31">
        <v>1</v>
      </c>
      <c r="H29" s="31">
        <v>1.6</v>
      </c>
      <c r="I29" s="31">
        <v>0.7</v>
      </c>
      <c r="J29" s="31">
        <v>0</v>
      </c>
      <c r="K29" s="10">
        <f t="shared" si="1"/>
        <v>0.82499999999999996</v>
      </c>
    </row>
    <row r="30" spans="1:11" ht="18" customHeight="1" x14ac:dyDescent="0.2">
      <c r="A30" s="28" t="s">
        <v>59</v>
      </c>
      <c r="B30" s="50">
        <v>1</v>
      </c>
      <c r="C30" s="50">
        <v>1</v>
      </c>
      <c r="D30" s="31">
        <v>1</v>
      </c>
      <c r="E30" s="31">
        <v>0.6</v>
      </c>
      <c r="F30" s="10">
        <f t="shared" si="0"/>
        <v>0.9</v>
      </c>
      <c r="G30" s="31">
        <v>1</v>
      </c>
      <c r="H30" s="31">
        <v>1</v>
      </c>
      <c r="I30" s="31">
        <v>1</v>
      </c>
      <c r="J30" s="31">
        <v>0.7</v>
      </c>
      <c r="K30" s="10">
        <f t="shared" si="1"/>
        <v>0.92500000000000004</v>
      </c>
    </row>
    <row r="31" spans="1:11" ht="18" customHeight="1" x14ac:dyDescent="0.2">
      <c r="A31" s="28" t="s">
        <v>60</v>
      </c>
      <c r="B31" s="50">
        <v>0</v>
      </c>
      <c r="C31" s="50">
        <v>0</v>
      </c>
      <c r="D31" s="31">
        <v>0</v>
      </c>
      <c r="E31" s="31">
        <v>0</v>
      </c>
      <c r="F31" s="10">
        <f t="shared" si="0"/>
        <v>0</v>
      </c>
      <c r="G31" s="31">
        <v>0</v>
      </c>
      <c r="H31" s="31">
        <v>0</v>
      </c>
      <c r="I31" s="31">
        <v>0</v>
      </c>
      <c r="J31" s="31">
        <v>0</v>
      </c>
      <c r="K31" s="10">
        <f t="shared" si="1"/>
        <v>0</v>
      </c>
    </row>
    <row r="32" spans="1:11" ht="18" customHeight="1" x14ac:dyDescent="0.2">
      <c r="A32" s="28" t="s">
        <v>61</v>
      </c>
      <c r="B32" s="50">
        <v>0</v>
      </c>
      <c r="C32" s="50">
        <v>0</v>
      </c>
      <c r="D32" s="31">
        <v>0</v>
      </c>
      <c r="E32" s="31">
        <v>0.4</v>
      </c>
      <c r="F32" s="10">
        <f t="shared" si="0"/>
        <v>0.1</v>
      </c>
      <c r="G32" s="31">
        <v>0</v>
      </c>
      <c r="H32" s="31">
        <v>0</v>
      </c>
      <c r="I32" s="31">
        <v>0</v>
      </c>
      <c r="J32" s="31">
        <v>0.3</v>
      </c>
      <c r="K32" s="10">
        <f t="shared" si="1"/>
        <v>7.4999999999999997E-2</v>
      </c>
    </row>
    <row r="33" spans="1:18" ht="18" customHeight="1" x14ac:dyDescent="0.2">
      <c r="A33" s="28" t="s">
        <v>63</v>
      </c>
      <c r="B33" s="50">
        <v>0</v>
      </c>
      <c r="C33" s="50">
        <v>0</v>
      </c>
      <c r="D33" s="31">
        <v>0</v>
      </c>
      <c r="E33" s="31">
        <v>0</v>
      </c>
      <c r="F33" s="10">
        <f t="shared" si="0"/>
        <v>0</v>
      </c>
      <c r="G33" s="31">
        <v>0</v>
      </c>
      <c r="H33" s="31">
        <v>0</v>
      </c>
      <c r="I33" s="31">
        <v>0</v>
      </c>
      <c r="J33" s="31">
        <v>0</v>
      </c>
      <c r="K33" s="10">
        <f t="shared" si="1"/>
        <v>0</v>
      </c>
    </row>
    <row r="34" spans="1:18" ht="18" customHeight="1" x14ac:dyDescent="0.2">
      <c r="A34" s="28" t="s">
        <v>62</v>
      </c>
      <c r="B34" s="50">
        <v>0</v>
      </c>
      <c r="C34" s="50">
        <v>1</v>
      </c>
      <c r="D34" s="31">
        <v>0.4</v>
      </c>
      <c r="E34" s="31">
        <v>0</v>
      </c>
      <c r="F34" s="10">
        <f t="shared" si="0"/>
        <v>0.35</v>
      </c>
      <c r="G34" s="31">
        <v>0</v>
      </c>
      <c r="H34" s="31">
        <v>0.9</v>
      </c>
      <c r="I34" s="31">
        <v>0</v>
      </c>
      <c r="J34" s="31">
        <v>0</v>
      </c>
      <c r="K34" s="10">
        <f t="shared" si="1"/>
        <v>0.22500000000000001</v>
      </c>
    </row>
    <row r="35" spans="1:18" ht="18" customHeight="1" x14ac:dyDescent="0.2">
      <c r="A35" s="28" t="s">
        <v>64</v>
      </c>
      <c r="B35" s="50">
        <v>0</v>
      </c>
      <c r="C35" s="50">
        <v>0</v>
      </c>
      <c r="D35" s="31">
        <v>0</v>
      </c>
      <c r="E35" s="31">
        <v>0</v>
      </c>
      <c r="F35" s="10">
        <f t="shared" si="0"/>
        <v>0</v>
      </c>
      <c r="G35" s="31">
        <v>0</v>
      </c>
      <c r="H35" s="31">
        <v>0</v>
      </c>
      <c r="I35" s="31">
        <v>0</v>
      </c>
      <c r="J35" s="31">
        <v>0</v>
      </c>
      <c r="K35" s="10">
        <f t="shared" si="1"/>
        <v>0</v>
      </c>
    </row>
    <row r="36" spans="1:18" ht="18" customHeight="1" x14ac:dyDescent="0.2">
      <c r="A36" s="20" t="s">
        <v>66</v>
      </c>
      <c r="B36" s="50">
        <v>0</v>
      </c>
      <c r="C36" s="50">
        <v>0</v>
      </c>
      <c r="D36" s="31">
        <v>1.2</v>
      </c>
      <c r="E36" s="31">
        <v>2</v>
      </c>
      <c r="F36" s="10">
        <f t="shared" si="0"/>
        <v>0.8</v>
      </c>
      <c r="G36" s="31">
        <v>0</v>
      </c>
      <c r="H36" s="31">
        <v>0</v>
      </c>
      <c r="I36" s="31">
        <v>0.7</v>
      </c>
      <c r="J36" s="31">
        <v>2</v>
      </c>
      <c r="K36" s="10">
        <f t="shared" si="1"/>
        <v>0.67500000000000004</v>
      </c>
    </row>
    <row r="37" spans="1:18" ht="18" customHeight="1" x14ac:dyDescent="0.2">
      <c r="A37" s="20" t="s">
        <v>69</v>
      </c>
      <c r="B37" s="31">
        <v>5</v>
      </c>
      <c r="C37" s="31">
        <v>5</v>
      </c>
      <c r="D37" s="31">
        <v>5</v>
      </c>
      <c r="E37" s="31">
        <v>5</v>
      </c>
      <c r="F37" s="10">
        <f t="shared" si="0"/>
        <v>5</v>
      </c>
      <c r="G37" s="31">
        <v>4</v>
      </c>
      <c r="H37" s="31">
        <v>4</v>
      </c>
      <c r="I37" s="31">
        <v>5</v>
      </c>
      <c r="J37" s="31">
        <v>4.7</v>
      </c>
      <c r="K37" s="10">
        <f t="shared" si="1"/>
        <v>4.4249999999999998</v>
      </c>
    </row>
    <row r="38" spans="1:18" ht="18" customHeight="1" x14ac:dyDescent="0.2">
      <c r="A38" s="20" t="s">
        <v>65</v>
      </c>
      <c r="B38" s="50">
        <v>0</v>
      </c>
      <c r="C38" s="50">
        <v>0</v>
      </c>
      <c r="D38" s="31">
        <v>0.1</v>
      </c>
      <c r="E38" s="31">
        <v>0</v>
      </c>
      <c r="F38" s="10">
        <f t="shared" si="0"/>
        <v>2.5000000000000001E-2</v>
      </c>
      <c r="G38" s="31">
        <v>0</v>
      </c>
      <c r="H38" s="31">
        <v>0</v>
      </c>
      <c r="I38" s="31">
        <v>0</v>
      </c>
      <c r="J38" s="31">
        <v>0</v>
      </c>
      <c r="K38" s="10">
        <f>AVERAGE(G38:J38)</f>
        <v>0</v>
      </c>
    </row>
    <row r="39" spans="1:18" ht="18" customHeight="1" x14ac:dyDescent="0.2">
      <c r="A39" s="25" t="s">
        <v>0</v>
      </c>
      <c r="B39" s="43">
        <f>SUM(B7:B38)</f>
        <v>128.06599999999997</v>
      </c>
      <c r="C39" s="43">
        <f t="shared" ref="C39:E39" si="2">SUM(C7:C38)</f>
        <v>128.82600000000002</v>
      </c>
      <c r="D39" s="43">
        <f t="shared" si="2"/>
        <v>125.64</v>
      </c>
      <c r="E39" s="43">
        <f t="shared" si="2"/>
        <v>122.8</v>
      </c>
      <c r="F39" s="11">
        <f>SUM(F7:F38)</f>
        <v>126.333</v>
      </c>
      <c r="G39" s="43">
        <f>SUM(G7:G38)</f>
        <v>106.93</v>
      </c>
      <c r="H39" s="43">
        <f t="shared" ref="H39:J39" si="3">SUM(H7:H38)</f>
        <v>109</v>
      </c>
      <c r="I39" s="43">
        <f t="shared" si="3"/>
        <v>107.87000000000002</v>
      </c>
      <c r="J39" s="43">
        <f t="shared" si="3"/>
        <v>106.10000000000001</v>
      </c>
      <c r="K39" s="51">
        <f>AVERAGE(G39:J39)</f>
        <v>107.47500000000001</v>
      </c>
    </row>
    <row r="40" spans="1:18" ht="18" customHeight="1" x14ac:dyDescent="0.2">
      <c r="B40" s="36"/>
      <c r="C40" s="36"/>
      <c r="D40" s="36"/>
      <c r="E40" s="36"/>
      <c r="F40" s="36"/>
      <c r="G40" s="36"/>
      <c r="H40" s="36"/>
      <c r="I40" s="36"/>
      <c r="J40" s="36"/>
      <c r="K40" s="36"/>
    </row>
    <row r="41" spans="1:18" ht="18" customHeight="1" x14ac:dyDescent="0.2"/>
    <row r="42" spans="1:18" ht="18" customHeight="1" x14ac:dyDescent="0.2">
      <c r="A42" s="12" t="s">
        <v>28</v>
      </c>
      <c r="B42" s="12"/>
      <c r="C42" s="12"/>
      <c r="D42" s="12"/>
      <c r="E42" s="12"/>
      <c r="F42" s="12"/>
      <c r="G42" s="12"/>
      <c r="H42" s="12"/>
      <c r="I42" s="12"/>
      <c r="J42" s="12"/>
      <c r="K42" s="8"/>
    </row>
    <row r="43" spans="1:18" ht="18" customHeight="1" x14ac:dyDescent="0.2">
      <c r="A43" s="55" t="s">
        <v>3</v>
      </c>
      <c r="B43" s="56" t="s">
        <v>1</v>
      </c>
      <c r="C43" s="55"/>
      <c r="D43" s="55"/>
      <c r="E43" s="55"/>
      <c r="F43" s="55"/>
      <c r="G43" s="55" t="s">
        <v>2</v>
      </c>
      <c r="H43" s="55"/>
      <c r="I43" s="55"/>
      <c r="J43" s="55"/>
      <c r="K43" s="55"/>
    </row>
    <row r="44" spans="1:18" ht="32.25" customHeight="1" x14ac:dyDescent="0.2">
      <c r="A44" s="55"/>
      <c r="B44" s="13" t="s">
        <v>25</v>
      </c>
      <c r="C44" s="5" t="s">
        <v>20</v>
      </c>
      <c r="D44" s="5" t="s">
        <v>26</v>
      </c>
      <c r="E44" s="5" t="s">
        <v>21</v>
      </c>
      <c r="F44" s="5" t="s">
        <v>35</v>
      </c>
      <c r="G44" s="5" t="s">
        <v>25</v>
      </c>
      <c r="H44" s="5" t="s">
        <v>20</v>
      </c>
      <c r="I44" s="5" t="s">
        <v>26</v>
      </c>
      <c r="J44" s="5" t="s">
        <v>21</v>
      </c>
      <c r="K44" s="5" t="s">
        <v>35</v>
      </c>
    </row>
    <row r="45" spans="1:18" ht="19.5" customHeight="1" x14ac:dyDescent="0.25">
      <c r="A45" s="28" t="s">
        <v>67</v>
      </c>
      <c r="B45" s="53">
        <v>51763.23</v>
      </c>
      <c r="C45" s="32">
        <v>66339.61</v>
      </c>
      <c r="D45" s="32">
        <v>27633.54</v>
      </c>
      <c r="E45" s="32">
        <v>0</v>
      </c>
      <c r="F45" s="33">
        <f>SUM(B45:E45)</f>
        <v>145736.38</v>
      </c>
      <c r="G45" s="32">
        <v>34234.11</v>
      </c>
      <c r="H45" s="32">
        <v>43769.599999999999</v>
      </c>
      <c r="I45" s="32">
        <v>16534.080000000002</v>
      </c>
      <c r="J45" s="32">
        <v>0</v>
      </c>
      <c r="K45" s="33">
        <f>SUM(G45:J45)</f>
        <v>94537.79</v>
      </c>
      <c r="M45" s="37"/>
      <c r="N45" s="38"/>
      <c r="O45" s="38"/>
      <c r="P45" s="38"/>
      <c r="Q45" s="39"/>
      <c r="R45" s="40"/>
    </row>
    <row r="46" spans="1:18" ht="18" customHeight="1" x14ac:dyDescent="0.25">
      <c r="A46" s="28" t="s">
        <v>68</v>
      </c>
      <c r="B46" s="53">
        <v>0</v>
      </c>
      <c r="C46" s="32">
        <v>0</v>
      </c>
      <c r="D46" s="32">
        <v>29846.99</v>
      </c>
      <c r="E46" s="32">
        <v>35286.660000000003</v>
      </c>
      <c r="F46" s="33">
        <f t="shared" ref="F46:F77" si="4">SUM(B46:E46)</f>
        <v>65133.650000000009</v>
      </c>
      <c r="G46" s="32">
        <v>0</v>
      </c>
      <c r="H46" s="32">
        <v>0</v>
      </c>
      <c r="I46" s="32">
        <v>21846.54</v>
      </c>
      <c r="J46" s="32">
        <v>20908.22</v>
      </c>
      <c r="K46" s="33">
        <f t="shared" ref="K46:K76" si="5">SUM(G46:J46)</f>
        <v>42754.76</v>
      </c>
      <c r="M46" s="37"/>
      <c r="N46" s="39"/>
      <c r="O46" s="39"/>
      <c r="P46" s="38"/>
      <c r="Q46" s="38"/>
      <c r="R46" s="40"/>
    </row>
    <row r="47" spans="1:18" ht="18" customHeight="1" x14ac:dyDescent="0.25">
      <c r="A47" s="28" t="s">
        <v>38</v>
      </c>
      <c r="B47" s="53">
        <v>65989.820000000007</v>
      </c>
      <c r="C47" s="32">
        <v>66238.25</v>
      </c>
      <c r="D47" s="32">
        <v>76731.48</v>
      </c>
      <c r="E47" s="32">
        <v>66156.69</v>
      </c>
      <c r="F47" s="33">
        <f t="shared" si="4"/>
        <v>275116.24</v>
      </c>
      <c r="G47" s="32">
        <v>11695.38</v>
      </c>
      <c r="H47" s="32">
        <v>12084.45</v>
      </c>
      <c r="I47" s="32">
        <v>12489.2</v>
      </c>
      <c r="J47" s="32">
        <v>12768.55</v>
      </c>
      <c r="K47" s="33">
        <f t="shared" si="5"/>
        <v>49037.58</v>
      </c>
      <c r="M47" s="37"/>
      <c r="N47" s="38"/>
      <c r="O47" s="38"/>
      <c r="P47" s="38"/>
      <c r="Q47" s="38"/>
      <c r="R47" s="40"/>
    </row>
    <row r="48" spans="1:18" ht="18" customHeight="1" x14ac:dyDescent="0.25">
      <c r="A48" s="52" t="s">
        <v>39</v>
      </c>
      <c r="B48" s="53">
        <v>0</v>
      </c>
      <c r="C48" s="32">
        <v>0</v>
      </c>
      <c r="D48" s="32">
        <v>0</v>
      </c>
      <c r="E48" s="32">
        <v>5153.16</v>
      </c>
      <c r="F48" s="33">
        <f t="shared" si="4"/>
        <v>5153.16</v>
      </c>
      <c r="G48" s="32">
        <v>0</v>
      </c>
      <c r="H48" s="32">
        <v>0</v>
      </c>
      <c r="I48" s="32">
        <v>0</v>
      </c>
      <c r="J48" s="32">
        <v>4167</v>
      </c>
      <c r="K48" s="33">
        <f t="shared" si="5"/>
        <v>4167</v>
      </c>
      <c r="M48" s="37"/>
      <c r="N48" s="38"/>
      <c r="O48" s="38"/>
      <c r="P48" s="38"/>
      <c r="Q48" s="38"/>
      <c r="R48" s="40"/>
    </row>
    <row r="49" spans="1:18" ht="15.95" customHeight="1" x14ac:dyDescent="0.25">
      <c r="A49" s="28" t="s">
        <v>40</v>
      </c>
      <c r="B49" s="53">
        <v>0</v>
      </c>
      <c r="C49" s="32">
        <v>0</v>
      </c>
      <c r="D49" s="32">
        <v>0</v>
      </c>
      <c r="E49" s="32">
        <v>0</v>
      </c>
      <c r="F49" s="33">
        <f t="shared" si="4"/>
        <v>0</v>
      </c>
      <c r="G49" s="32">
        <v>0</v>
      </c>
      <c r="H49" s="32">
        <v>0</v>
      </c>
      <c r="I49" s="32">
        <v>0</v>
      </c>
      <c r="J49" s="32">
        <v>0</v>
      </c>
      <c r="K49" s="33">
        <f t="shared" si="5"/>
        <v>0</v>
      </c>
      <c r="M49" s="37"/>
      <c r="N49" s="39"/>
      <c r="O49" s="39"/>
      <c r="P49" s="39"/>
      <c r="Q49" s="38"/>
      <c r="R49" s="40"/>
    </row>
    <row r="50" spans="1:18" ht="15.95" customHeight="1" x14ac:dyDescent="0.2">
      <c r="A50" s="52" t="s">
        <v>41</v>
      </c>
      <c r="B50" s="53">
        <v>0</v>
      </c>
      <c r="C50" s="32">
        <v>0</v>
      </c>
      <c r="D50" s="32">
        <v>0</v>
      </c>
      <c r="E50" s="32">
        <v>0</v>
      </c>
      <c r="F50" s="33">
        <f t="shared" si="4"/>
        <v>0</v>
      </c>
      <c r="G50" s="32">
        <v>0</v>
      </c>
      <c r="H50" s="32">
        <v>0</v>
      </c>
      <c r="I50" s="32">
        <v>0</v>
      </c>
      <c r="J50" s="32">
        <v>0</v>
      </c>
      <c r="K50" s="33">
        <f t="shared" si="5"/>
        <v>0</v>
      </c>
      <c r="M50" s="37"/>
      <c r="N50" s="39"/>
      <c r="O50" s="39"/>
      <c r="P50" s="39"/>
      <c r="Q50" s="39"/>
      <c r="R50" s="39"/>
    </row>
    <row r="51" spans="1:18" ht="15.95" customHeight="1" x14ac:dyDescent="0.2">
      <c r="A51" s="52" t="s">
        <v>42</v>
      </c>
      <c r="B51" s="53">
        <v>0</v>
      </c>
      <c r="C51" s="32">
        <v>0</v>
      </c>
      <c r="D51" s="32">
        <v>0</v>
      </c>
      <c r="E51" s="32">
        <v>4540.21</v>
      </c>
      <c r="F51" s="33">
        <f t="shared" si="4"/>
        <v>4540.21</v>
      </c>
      <c r="G51" s="32">
        <v>0</v>
      </c>
      <c r="H51" s="32">
        <v>0</v>
      </c>
      <c r="I51" s="32">
        <v>0</v>
      </c>
      <c r="J51" s="32">
        <v>3917.96</v>
      </c>
      <c r="K51" s="33">
        <f t="shared" si="5"/>
        <v>3917.96</v>
      </c>
      <c r="M51" s="37"/>
      <c r="N51" s="39"/>
      <c r="O51" s="39"/>
      <c r="P51" s="39"/>
      <c r="Q51" s="39"/>
      <c r="R51" s="39"/>
    </row>
    <row r="52" spans="1:18" ht="15.95" customHeight="1" x14ac:dyDescent="0.25">
      <c r="A52" s="52" t="s">
        <v>43</v>
      </c>
      <c r="B52" s="53">
        <v>12138.5</v>
      </c>
      <c r="C52" s="32">
        <v>12105.63</v>
      </c>
      <c r="D52" s="32">
        <v>12352.21</v>
      </c>
      <c r="E52" s="32">
        <v>8435.2800000000007</v>
      </c>
      <c r="F52" s="33">
        <f t="shared" si="4"/>
        <v>45031.619999999995</v>
      </c>
      <c r="G52" s="32">
        <v>11697.45</v>
      </c>
      <c r="H52" s="32">
        <v>11697.45</v>
      </c>
      <c r="I52" s="32">
        <v>11725.92</v>
      </c>
      <c r="J52" s="32">
        <v>7826.6</v>
      </c>
      <c r="K52" s="33">
        <f t="shared" si="5"/>
        <v>42947.42</v>
      </c>
      <c r="M52" s="37"/>
      <c r="N52" s="39"/>
      <c r="O52" s="39"/>
      <c r="P52" s="39"/>
      <c r="Q52" s="38"/>
      <c r="R52" s="40"/>
    </row>
    <row r="53" spans="1:18" ht="15.95" customHeight="1" x14ac:dyDescent="0.25">
      <c r="A53" s="52" t="s">
        <v>44</v>
      </c>
      <c r="B53" s="53">
        <v>0</v>
      </c>
      <c r="C53" s="32">
        <v>0</v>
      </c>
      <c r="D53" s="32">
        <v>0</v>
      </c>
      <c r="E53" s="32">
        <v>0</v>
      </c>
      <c r="F53" s="33">
        <f t="shared" si="4"/>
        <v>0</v>
      </c>
      <c r="G53" s="32">
        <v>0</v>
      </c>
      <c r="H53" s="32">
        <v>0</v>
      </c>
      <c r="I53" s="32">
        <v>0</v>
      </c>
      <c r="J53" s="32">
        <v>0</v>
      </c>
      <c r="K53" s="33">
        <f t="shared" si="5"/>
        <v>0</v>
      </c>
      <c r="M53" s="37"/>
      <c r="N53" s="38"/>
      <c r="O53" s="38"/>
      <c r="P53" s="38"/>
      <c r="Q53" s="38"/>
      <c r="R53" s="40"/>
    </row>
    <row r="54" spans="1:18" ht="15.95" customHeight="1" x14ac:dyDescent="0.2">
      <c r="A54" s="52" t="s">
        <v>45</v>
      </c>
      <c r="B54" s="53">
        <v>0</v>
      </c>
      <c r="C54" s="32">
        <v>0</v>
      </c>
      <c r="D54" s="32">
        <v>0</v>
      </c>
      <c r="E54" s="32">
        <v>0</v>
      </c>
      <c r="F54" s="33">
        <f t="shared" si="4"/>
        <v>0</v>
      </c>
      <c r="G54" s="32">
        <v>0</v>
      </c>
      <c r="H54" s="32">
        <v>0</v>
      </c>
      <c r="I54" s="32">
        <v>0</v>
      </c>
      <c r="J54" s="32">
        <v>0</v>
      </c>
      <c r="K54" s="33">
        <f>SUM(G54:J54)</f>
        <v>0</v>
      </c>
      <c r="M54" s="37"/>
      <c r="N54" s="39"/>
      <c r="O54" s="39"/>
      <c r="P54" s="39"/>
      <c r="Q54" s="39"/>
      <c r="R54" s="39"/>
    </row>
    <row r="55" spans="1:18" ht="15.95" customHeight="1" x14ac:dyDescent="0.2">
      <c r="A55" s="52" t="s">
        <v>46</v>
      </c>
      <c r="B55" s="53">
        <v>643862.97</v>
      </c>
      <c r="C55" s="32">
        <v>646099.09999999963</v>
      </c>
      <c r="D55" s="32">
        <v>619224.87000000046</v>
      </c>
      <c r="E55" s="32">
        <v>600214.89000000048</v>
      </c>
      <c r="F55" s="33">
        <v>2509401.8300000005</v>
      </c>
      <c r="G55" s="32">
        <v>626950.96</v>
      </c>
      <c r="H55" s="32">
        <v>644082.54</v>
      </c>
      <c r="I55" s="32">
        <v>604058.56000000006</v>
      </c>
      <c r="J55" s="32">
        <v>623529.81999999995</v>
      </c>
      <c r="K55" s="33">
        <f>SUM(G55:J55)</f>
        <v>2498621.88</v>
      </c>
      <c r="M55" s="37"/>
      <c r="N55" s="39"/>
      <c r="O55" s="39"/>
      <c r="P55" s="39"/>
      <c r="Q55" s="39"/>
      <c r="R55" s="39"/>
    </row>
    <row r="56" spans="1:18" ht="15.95" customHeight="1" x14ac:dyDescent="0.25">
      <c r="A56" s="28" t="s">
        <v>47</v>
      </c>
      <c r="B56" s="53">
        <v>0</v>
      </c>
      <c r="C56" s="32">
        <v>0</v>
      </c>
      <c r="D56" s="32">
        <v>0</v>
      </c>
      <c r="E56" s="32">
        <v>0</v>
      </c>
      <c r="F56" s="33">
        <f t="shared" si="4"/>
        <v>0</v>
      </c>
      <c r="G56" s="32">
        <v>0</v>
      </c>
      <c r="H56" s="32">
        <v>0</v>
      </c>
      <c r="I56" s="32">
        <v>0</v>
      </c>
      <c r="J56" s="32">
        <v>0</v>
      </c>
      <c r="K56" s="33">
        <f t="shared" si="5"/>
        <v>0</v>
      </c>
      <c r="M56" s="37"/>
      <c r="N56" s="38"/>
      <c r="O56" s="38"/>
      <c r="P56" s="38"/>
      <c r="Q56" s="38"/>
      <c r="R56" s="40"/>
    </row>
    <row r="57" spans="1:18" ht="15.95" customHeight="1" x14ac:dyDescent="0.2">
      <c r="A57" s="28" t="s">
        <v>48</v>
      </c>
      <c r="B57" s="53">
        <v>29417.439999999999</v>
      </c>
      <c r="C57" s="32">
        <v>29344.14</v>
      </c>
      <c r="D57" s="32">
        <f>19579.14+9789.6</f>
        <v>29368.739999999998</v>
      </c>
      <c r="E57" s="32">
        <v>33292.620000000003</v>
      </c>
      <c r="F57" s="33">
        <f t="shared" si="4"/>
        <v>121422.94</v>
      </c>
      <c r="G57" s="32">
        <v>5015.22</v>
      </c>
      <c r="H57" s="32">
        <v>21048.67</v>
      </c>
      <c r="I57" s="32">
        <f>16592+8334</f>
        <v>24926</v>
      </c>
      <c r="J57" s="32">
        <v>25008.37</v>
      </c>
      <c r="K57" s="33">
        <f t="shared" si="5"/>
        <v>75998.259999999995</v>
      </c>
      <c r="M57" s="37"/>
      <c r="N57" s="39"/>
      <c r="O57" s="39"/>
      <c r="P57" s="39"/>
      <c r="Q57" s="39"/>
      <c r="R57" s="39"/>
    </row>
    <row r="58" spans="1:18" ht="15.95" customHeight="1" x14ac:dyDescent="0.25">
      <c r="A58" s="28" t="s">
        <v>49</v>
      </c>
      <c r="B58" s="53">
        <v>430548.86</v>
      </c>
      <c r="C58" s="32">
        <v>431580.89</v>
      </c>
      <c r="D58" s="32">
        <v>414491.09999999986</v>
      </c>
      <c r="E58" s="32">
        <v>446483.82</v>
      </c>
      <c r="F58" s="33">
        <f t="shared" si="4"/>
        <v>1723104.67</v>
      </c>
      <c r="G58" s="32">
        <v>316149.53000000003</v>
      </c>
      <c r="H58" s="32">
        <v>301606.31</v>
      </c>
      <c r="I58" s="32">
        <v>277171.14</v>
      </c>
      <c r="J58" s="32">
        <v>301514.87</v>
      </c>
      <c r="K58" s="33">
        <f t="shared" si="5"/>
        <v>1196441.8500000001</v>
      </c>
      <c r="M58" s="37"/>
      <c r="N58" s="38"/>
      <c r="O58" s="38"/>
      <c r="P58" s="38"/>
      <c r="Q58" s="39"/>
      <c r="R58" s="40"/>
    </row>
    <row r="59" spans="1:18" ht="15.95" customHeight="1" x14ac:dyDescent="0.25">
      <c r="A59" s="28" t="s">
        <v>51</v>
      </c>
      <c r="B59" s="53">
        <v>0</v>
      </c>
      <c r="C59" s="32">
        <v>0</v>
      </c>
      <c r="D59" s="32">
        <v>6313.8</v>
      </c>
      <c r="E59" s="32">
        <v>10746.24</v>
      </c>
      <c r="F59" s="33">
        <f t="shared" si="4"/>
        <v>17060.04</v>
      </c>
      <c r="G59" s="32">
        <v>0</v>
      </c>
      <c r="H59" s="32">
        <v>0</v>
      </c>
      <c r="I59" s="32">
        <v>6153.28</v>
      </c>
      <c r="J59" s="32">
        <v>9557.9</v>
      </c>
      <c r="K59" s="33">
        <f t="shared" si="5"/>
        <v>15711.18</v>
      </c>
      <c r="M59" s="37"/>
      <c r="N59" s="38"/>
      <c r="O59" s="38"/>
      <c r="P59" s="38"/>
      <c r="Q59" s="38"/>
      <c r="R59" s="40"/>
    </row>
    <row r="60" spans="1:18" ht="15.95" customHeight="1" x14ac:dyDescent="0.25">
      <c r="A60" s="28" t="s">
        <v>50</v>
      </c>
      <c r="B60" s="53">
        <v>10122.620000000001</v>
      </c>
      <c r="C60" s="32">
        <v>10181.64</v>
      </c>
      <c r="D60" s="32">
        <v>4060.67</v>
      </c>
      <c r="E60" s="32">
        <v>0</v>
      </c>
      <c r="F60" s="33">
        <f t="shared" si="4"/>
        <v>24364.93</v>
      </c>
      <c r="G60" s="32">
        <v>9250.56</v>
      </c>
      <c r="H60" s="32">
        <v>9250.56</v>
      </c>
      <c r="I60" s="32">
        <v>3119.94</v>
      </c>
      <c r="J60" s="32">
        <v>0</v>
      </c>
      <c r="K60" s="33">
        <f t="shared" si="5"/>
        <v>21621.059999999998</v>
      </c>
      <c r="M60" s="37"/>
      <c r="N60" s="39"/>
      <c r="O60" s="39"/>
      <c r="P60" s="38"/>
      <c r="Q60" s="38"/>
      <c r="R60" s="40"/>
    </row>
    <row r="61" spans="1:18" ht="15.95" customHeight="1" x14ac:dyDescent="0.25">
      <c r="A61" s="28" t="s">
        <v>52</v>
      </c>
      <c r="B61" s="53">
        <v>30622.77</v>
      </c>
      <c r="C61" s="32">
        <v>30838.77</v>
      </c>
      <c r="D61" s="32">
        <v>12240.54</v>
      </c>
      <c r="E61" s="32">
        <v>0</v>
      </c>
      <c r="F61" s="33">
        <f t="shared" si="4"/>
        <v>73702.080000000002</v>
      </c>
      <c r="G61" s="32">
        <v>14748.46</v>
      </c>
      <c r="H61" s="32">
        <v>15597.42</v>
      </c>
      <c r="I61" s="32">
        <v>4828.92</v>
      </c>
      <c r="J61" s="32">
        <v>0</v>
      </c>
      <c r="K61" s="33">
        <f t="shared" si="5"/>
        <v>35174.799999999996</v>
      </c>
      <c r="M61" s="37"/>
      <c r="N61" s="39"/>
      <c r="O61" s="39"/>
      <c r="P61" s="38"/>
      <c r="Q61" s="38"/>
      <c r="R61" s="40"/>
    </row>
    <row r="62" spans="1:18" ht="15.95" customHeight="1" x14ac:dyDescent="0.25">
      <c r="A62" s="28" t="s">
        <v>53</v>
      </c>
      <c r="B62" s="53">
        <v>0</v>
      </c>
      <c r="C62" s="32">
        <v>0</v>
      </c>
      <c r="D62" s="32">
        <v>17125.810000000001</v>
      </c>
      <c r="E62" s="32">
        <v>25480.35</v>
      </c>
      <c r="F62" s="33">
        <f t="shared" si="4"/>
        <v>42606.16</v>
      </c>
      <c r="G62" s="32">
        <v>0</v>
      </c>
      <c r="H62" s="32">
        <v>0</v>
      </c>
      <c r="I62" s="32">
        <v>9657.85</v>
      </c>
      <c r="J62" s="32">
        <v>14571.37</v>
      </c>
      <c r="K62" s="33">
        <f t="shared" si="5"/>
        <v>24229.22</v>
      </c>
      <c r="M62" s="37"/>
      <c r="N62" s="38"/>
      <c r="O62" s="38"/>
      <c r="P62" s="38"/>
      <c r="Q62" s="39"/>
      <c r="R62" s="40"/>
    </row>
    <row r="63" spans="1:18" ht="15.95" customHeight="1" x14ac:dyDescent="0.25">
      <c r="A63" s="28" t="s">
        <v>54</v>
      </c>
      <c r="B63" s="53">
        <v>0</v>
      </c>
      <c r="C63" s="32">
        <v>0</v>
      </c>
      <c r="D63" s="32">
        <v>0</v>
      </c>
      <c r="E63" s="32">
        <v>0</v>
      </c>
      <c r="F63" s="33">
        <f t="shared" si="4"/>
        <v>0</v>
      </c>
      <c r="G63" s="32">
        <v>0</v>
      </c>
      <c r="H63" s="32">
        <v>0</v>
      </c>
      <c r="I63" s="32">
        <v>0</v>
      </c>
      <c r="J63" s="32">
        <v>0</v>
      </c>
      <c r="K63" s="33">
        <f t="shared" si="5"/>
        <v>0</v>
      </c>
      <c r="M63" s="37"/>
      <c r="N63" s="38"/>
      <c r="O63" s="38"/>
      <c r="P63" s="38"/>
      <c r="Q63" s="39"/>
      <c r="R63" s="40"/>
    </row>
    <row r="64" spans="1:18" ht="15.95" customHeight="1" x14ac:dyDescent="0.25">
      <c r="A64" s="28" t="s">
        <v>55</v>
      </c>
      <c r="B64" s="53">
        <v>43148.25</v>
      </c>
      <c r="C64" s="32">
        <v>44516.95</v>
      </c>
      <c r="D64" s="32">
        <v>48303.66</v>
      </c>
      <c r="E64" s="32">
        <f>31750.77+18090.1</f>
        <v>49840.869999999995</v>
      </c>
      <c r="F64" s="33">
        <f t="shared" si="4"/>
        <v>185809.72999999998</v>
      </c>
      <c r="G64" s="32">
        <v>31436.55</v>
      </c>
      <c r="H64" s="32">
        <v>34732.410000000003</v>
      </c>
      <c r="I64" s="32">
        <v>34398.71</v>
      </c>
      <c r="J64" s="32">
        <f>22648.26+13469</f>
        <v>36117.259999999995</v>
      </c>
      <c r="K64" s="33">
        <f t="shared" si="5"/>
        <v>136684.93</v>
      </c>
      <c r="M64" s="37"/>
      <c r="N64" s="39"/>
      <c r="O64" s="39"/>
      <c r="P64" s="38"/>
      <c r="Q64" s="38"/>
      <c r="R64" s="40"/>
    </row>
    <row r="65" spans="1:18" ht="15.95" customHeight="1" x14ac:dyDescent="0.2">
      <c r="A65" s="28" t="s">
        <v>56</v>
      </c>
      <c r="B65" s="53">
        <v>10656.11</v>
      </c>
      <c r="C65" s="32">
        <v>11170.85</v>
      </c>
      <c r="D65" s="32">
        <v>10921.2</v>
      </c>
      <c r="E65" s="32">
        <v>19290.169999999998</v>
      </c>
      <c r="F65" s="33">
        <f t="shared" si="4"/>
        <v>52038.33</v>
      </c>
      <c r="G65" s="32">
        <v>0</v>
      </c>
      <c r="H65" s="32">
        <v>0</v>
      </c>
      <c r="I65" s="32">
        <v>0</v>
      </c>
      <c r="J65" s="32">
        <v>5063.34</v>
      </c>
      <c r="K65" s="33">
        <f t="shared" si="5"/>
        <v>5063.34</v>
      </c>
      <c r="M65" s="37"/>
      <c r="N65" s="39"/>
      <c r="O65" s="39"/>
      <c r="P65" s="39"/>
      <c r="Q65" s="39"/>
      <c r="R65" s="39"/>
    </row>
    <row r="66" spans="1:18" ht="15.95" customHeight="1" x14ac:dyDescent="0.25">
      <c r="A66" s="28" t="s">
        <v>58</v>
      </c>
      <c r="B66" s="53">
        <v>0</v>
      </c>
      <c r="C66" s="32">
        <v>0</v>
      </c>
      <c r="D66" s="32">
        <v>10429.6</v>
      </c>
      <c r="E66" s="32">
        <v>9678.06</v>
      </c>
      <c r="F66" s="33">
        <f t="shared" si="4"/>
        <v>20107.66</v>
      </c>
      <c r="G66" s="32">
        <v>0</v>
      </c>
      <c r="H66" s="32">
        <v>0</v>
      </c>
      <c r="I66" s="32">
        <v>10510.31</v>
      </c>
      <c r="J66" s="32">
        <v>9650.24</v>
      </c>
      <c r="K66" s="33">
        <f t="shared" si="5"/>
        <v>20160.55</v>
      </c>
      <c r="M66" s="37"/>
      <c r="N66" s="39"/>
      <c r="O66" s="39"/>
      <c r="P66" s="39"/>
      <c r="Q66" s="38"/>
      <c r="R66" s="40"/>
    </row>
    <row r="67" spans="1:18" ht="15.95" customHeight="1" x14ac:dyDescent="0.25">
      <c r="A67" s="28" t="s">
        <v>57</v>
      </c>
      <c r="B67" s="53">
        <v>9111.58</v>
      </c>
      <c r="C67" s="32">
        <v>14141.93</v>
      </c>
      <c r="D67" s="32">
        <v>6890.99</v>
      </c>
      <c r="E67" s="32">
        <v>0</v>
      </c>
      <c r="F67" s="33">
        <f t="shared" si="4"/>
        <v>30144.5</v>
      </c>
      <c r="G67" s="32">
        <v>9693.56</v>
      </c>
      <c r="H67" s="32">
        <v>13320.22</v>
      </c>
      <c r="I67" s="32">
        <v>5255.15</v>
      </c>
      <c r="J67" s="32">
        <v>0</v>
      </c>
      <c r="K67" s="33">
        <f t="shared" si="5"/>
        <v>28268.93</v>
      </c>
      <c r="M67" s="37"/>
      <c r="N67" s="38"/>
      <c r="O67" s="38"/>
      <c r="P67" s="38"/>
      <c r="Q67" s="38"/>
      <c r="R67" s="40"/>
    </row>
    <row r="68" spans="1:18" ht="15.95" customHeight="1" x14ac:dyDescent="0.25">
      <c r="A68" s="28" t="s">
        <v>59</v>
      </c>
      <c r="B68" s="53">
        <v>9433.6200000000008</v>
      </c>
      <c r="C68" s="32">
        <v>9565.1299999999992</v>
      </c>
      <c r="D68" s="32">
        <v>9741.77</v>
      </c>
      <c r="E68" s="32">
        <v>6070.13</v>
      </c>
      <c r="F68" s="33">
        <f t="shared" si="4"/>
        <v>34810.65</v>
      </c>
      <c r="G68" s="32">
        <v>7172.51</v>
      </c>
      <c r="H68" s="32">
        <v>7729.45</v>
      </c>
      <c r="I68" s="32">
        <v>8003.98</v>
      </c>
      <c r="J68" s="32">
        <v>5096.49</v>
      </c>
      <c r="K68" s="33">
        <f t="shared" si="5"/>
        <v>28002.43</v>
      </c>
      <c r="M68" s="37"/>
      <c r="N68" s="39"/>
      <c r="O68" s="39"/>
      <c r="P68" s="39"/>
      <c r="Q68" s="38"/>
      <c r="R68" s="40"/>
    </row>
    <row r="69" spans="1:18" ht="15.95" customHeight="1" x14ac:dyDescent="0.25">
      <c r="A69" s="28" t="s">
        <v>60</v>
      </c>
      <c r="B69" s="53">
        <v>0</v>
      </c>
      <c r="C69" s="32">
        <v>0</v>
      </c>
      <c r="D69" s="32">
        <v>0</v>
      </c>
      <c r="E69" s="32">
        <v>0</v>
      </c>
      <c r="F69" s="33">
        <f t="shared" si="4"/>
        <v>0</v>
      </c>
      <c r="G69" s="32">
        <v>0</v>
      </c>
      <c r="H69" s="32">
        <v>0</v>
      </c>
      <c r="I69" s="32">
        <v>0</v>
      </c>
      <c r="J69" s="32">
        <v>0</v>
      </c>
      <c r="K69" s="33">
        <f t="shared" si="5"/>
        <v>0</v>
      </c>
      <c r="M69" s="37"/>
      <c r="N69" s="39"/>
      <c r="O69" s="39"/>
      <c r="P69" s="38"/>
      <c r="Q69" s="38"/>
      <c r="R69" s="40"/>
    </row>
    <row r="70" spans="1:18" ht="15.95" customHeight="1" x14ac:dyDescent="0.25">
      <c r="A70" s="28" t="s">
        <v>61</v>
      </c>
      <c r="B70" s="53">
        <v>0</v>
      </c>
      <c r="C70" s="32">
        <v>0</v>
      </c>
      <c r="D70" s="32">
        <v>0</v>
      </c>
      <c r="E70" s="32">
        <v>3594.19</v>
      </c>
      <c r="F70" s="33">
        <f t="shared" si="4"/>
        <v>3594.19</v>
      </c>
      <c r="G70" s="32">
        <v>0</v>
      </c>
      <c r="H70" s="32">
        <v>0</v>
      </c>
      <c r="I70" s="32">
        <v>0</v>
      </c>
      <c r="J70" s="32">
        <v>2774.04</v>
      </c>
      <c r="K70" s="33">
        <f t="shared" si="5"/>
        <v>2774.04</v>
      </c>
      <c r="M70" s="37"/>
      <c r="N70" s="38"/>
      <c r="O70" s="38"/>
      <c r="P70" s="38"/>
      <c r="Q70" s="39"/>
      <c r="R70" s="40"/>
    </row>
    <row r="71" spans="1:18" ht="15.95" customHeight="1" x14ac:dyDescent="0.25">
      <c r="A71" s="28" t="s">
        <v>63</v>
      </c>
      <c r="B71" s="53">
        <v>0</v>
      </c>
      <c r="C71" s="32">
        <v>0</v>
      </c>
      <c r="D71" s="32">
        <v>0</v>
      </c>
      <c r="E71" s="32">
        <v>0</v>
      </c>
      <c r="F71" s="33">
        <f t="shared" si="4"/>
        <v>0</v>
      </c>
      <c r="G71" s="32">
        <v>0</v>
      </c>
      <c r="H71" s="32">
        <v>0</v>
      </c>
      <c r="I71" s="32">
        <v>0</v>
      </c>
      <c r="J71" s="32">
        <v>0</v>
      </c>
      <c r="K71" s="33">
        <f t="shared" si="5"/>
        <v>0</v>
      </c>
      <c r="M71" s="37"/>
      <c r="N71" s="38"/>
      <c r="O71" s="38"/>
      <c r="P71" s="38"/>
      <c r="Q71" s="38"/>
      <c r="R71" s="40"/>
    </row>
    <row r="72" spans="1:18" ht="15.95" customHeight="1" x14ac:dyDescent="0.2">
      <c r="A72" s="28" t="s">
        <v>62</v>
      </c>
      <c r="B72" s="53">
        <v>0</v>
      </c>
      <c r="C72" s="32">
        <v>8100.35</v>
      </c>
      <c r="D72" s="32">
        <v>1006.62</v>
      </c>
      <c r="E72" s="32">
        <v>0</v>
      </c>
      <c r="F72" s="33">
        <f t="shared" si="4"/>
        <v>9106.9700000000012</v>
      </c>
      <c r="G72" s="32">
        <v>0</v>
      </c>
      <c r="H72" s="32">
        <v>9964.32</v>
      </c>
      <c r="I72" s="32">
        <v>0</v>
      </c>
      <c r="J72" s="32">
        <v>0</v>
      </c>
      <c r="K72" s="33">
        <f t="shared" si="5"/>
        <v>9964.32</v>
      </c>
      <c r="M72" s="37"/>
      <c r="N72" s="39"/>
      <c r="O72" s="39"/>
      <c r="P72" s="39"/>
      <c r="Q72" s="39"/>
      <c r="R72" s="39"/>
    </row>
    <row r="73" spans="1:18" ht="15.95" customHeight="1" x14ac:dyDescent="0.25">
      <c r="A73" s="28" t="s">
        <v>64</v>
      </c>
      <c r="B73" s="53">
        <v>0</v>
      </c>
      <c r="C73" s="32">
        <v>0</v>
      </c>
      <c r="D73" s="32">
        <v>0</v>
      </c>
      <c r="E73" s="32">
        <v>0</v>
      </c>
      <c r="F73" s="33">
        <f t="shared" si="4"/>
        <v>0</v>
      </c>
      <c r="G73" s="32">
        <v>0</v>
      </c>
      <c r="H73" s="32">
        <v>0</v>
      </c>
      <c r="I73" s="32">
        <v>0</v>
      </c>
      <c r="J73" s="32">
        <v>0</v>
      </c>
      <c r="K73" s="33">
        <f t="shared" si="5"/>
        <v>0</v>
      </c>
      <c r="M73" s="37"/>
      <c r="N73" s="39"/>
      <c r="O73" s="39"/>
      <c r="P73" s="39"/>
      <c r="Q73" s="38"/>
      <c r="R73" s="40"/>
    </row>
    <row r="74" spans="1:18" ht="15.95" customHeight="1" x14ac:dyDescent="0.2">
      <c r="A74" s="52" t="s">
        <v>66</v>
      </c>
      <c r="B74" s="53">
        <v>0</v>
      </c>
      <c r="C74" s="32">
        <v>0</v>
      </c>
      <c r="D74" s="32">
        <v>12444.58</v>
      </c>
      <c r="E74" s="32">
        <v>20722.91</v>
      </c>
      <c r="F74" s="33">
        <f t="shared" si="4"/>
        <v>33167.49</v>
      </c>
      <c r="G74" s="32">
        <v>0</v>
      </c>
      <c r="H74" s="32">
        <v>0</v>
      </c>
      <c r="I74" s="32">
        <v>10896</v>
      </c>
      <c r="J74" s="32">
        <v>16386.96</v>
      </c>
      <c r="K74" s="33">
        <f t="shared" si="5"/>
        <v>27282.959999999999</v>
      </c>
      <c r="M74" s="37"/>
      <c r="N74" s="39"/>
      <c r="O74" s="39"/>
      <c r="P74" s="39"/>
      <c r="Q74" s="39"/>
      <c r="R74" s="39"/>
    </row>
    <row r="75" spans="1:18" ht="15.95" customHeight="1" x14ac:dyDescent="0.25">
      <c r="A75" s="52" t="s">
        <v>69</v>
      </c>
      <c r="B75" s="53">
        <v>44845.790000000015</v>
      </c>
      <c r="C75" s="32">
        <v>47116.100000000006</v>
      </c>
      <c r="D75" s="32">
        <v>43491.13</v>
      </c>
      <c r="E75" s="32">
        <v>45479.000000000007</v>
      </c>
      <c r="F75" s="33">
        <v>180932.02000000002</v>
      </c>
      <c r="G75" s="32">
        <v>39083.89</v>
      </c>
      <c r="H75" s="32">
        <v>36952.410000000003</v>
      </c>
      <c r="I75" s="32">
        <v>40261.32</v>
      </c>
      <c r="J75" s="32">
        <f xml:space="preserve"> 12416.54+25823</f>
        <v>38239.54</v>
      </c>
      <c r="K75" s="33">
        <f t="shared" si="5"/>
        <v>154537.16</v>
      </c>
      <c r="M75" s="37"/>
      <c r="N75" s="39"/>
      <c r="O75" s="38"/>
      <c r="P75" s="39"/>
      <c r="Q75" s="39"/>
      <c r="R75" s="40"/>
    </row>
    <row r="76" spans="1:18" ht="15.95" customHeight="1" x14ac:dyDescent="0.2">
      <c r="A76" s="52" t="s">
        <v>65</v>
      </c>
      <c r="B76" s="53">
        <v>0</v>
      </c>
      <c r="C76" s="32">
        <v>0</v>
      </c>
      <c r="D76" s="32">
        <v>1400.41</v>
      </c>
      <c r="E76" s="32">
        <v>0</v>
      </c>
      <c r="F76" s="33">
        <f t="shared" si="4"/>
        <v>1400.41</v>
      </c>
      <c r="G76" s="32">
        <v>0</v>
      </c>
      <c r="H76" s="32">
        <v>0</v>
      </c>
      <c r="I76" s="32">
        <v>0</v>
      </c>
      <c r="J76" s="32">
        <v>0</v>
      </c>
      <c r="K76" s="33">
        <f t="shared" si="5"/>
        <v>0</v>
      </c>
      <c r="M76" s="37"/>
      <c r="N76" s="39"/>
      <c r="O76" s="39"/>
      <c r="P76" s="39"/>
      <c r="Q76" s="39"/>
      <c r="R76" s="39"/>
    </row>
    <row r="77" spans="1:18" ht="15.95" customHeight="1" x14ac:dyDescent="0.25">
      <c r="A77" s="25" t="s">
        <v>0</v>
      </c>
      <c r="B77" s="34">
        <f>SUM(B45:B76)</f>
        <v>1391661.5600000003</v>
      </c>
      <c r="C77" s="34">
        <f t="shared" ref="C77:E77" si="6">SUM(C45:C76)</f>
        <v>1427339.3399999996</v>
      </c>
      <c r="D77" s="34">
        <f t="shared" si="6"/>
        <v>1394019.7100000002</v>
      </c>
      <c r="E77" s="34">
        <f t="shared" si="6"/>
        <v>1390465.2500000002</v>
      </c>
      <c r="F77" s="27">
        <f t="shared" si="4"/>
        <v>5603485.8600000003</v>
      </c>
      <c r="G77" s="34">
        <f>SUM(G45:G76)</f>
        <v>1117128.18</v>
      </c>
      <c r="H77" s="35">
        <f t="shared" ref="H77:K77" si="7">SUM(H45:H76)</f>
        <v>1161835.8099999998</v>
      </c>
      <c r="I77" s="35">
        <f t="shared" si="7"/>
        <v>1101836.9000000001</v>
      </c>
      <c r="J77" s="35">
        <f t="shared" si="7"/>
        <v>1137098.53</v>
      </c>
      <c r="K77" s="35">
        <f t="shared" si="7"/>
        <v>4517899.419999999</v>
      </c>
      <c r="M77" s="37"/>
      <c r="N77" s="39"/>
      <c r="O77" s="39"/>
      <c r="P77" s="38"/>
      <c r="Q77" s="38"/>
      <c r="R77" s="40"/>
    </row>
    <row r="78" spans="1:18" ht="15.95" customHeight="1" x14ac:dyDescent="0.2">
      <c r="M78" s="37"/>
      <c r="N78" s="39"/>
      <c r="O78" s="39"/>
      <c r="P78" s="39"/>
      <c r="Q78" s="39"/>
      <c r="R78" s="39"/>
    </row>
    <row r="79" spans="1:18" ht="15.95" customHeight="1" x14ac:dyDescent="0.2">
      <c r="M79" s="41"/>
      <c r="N79" s="42"/>
      <c r="O79" s="42"/>
      <c r="P79" s="42"/>
      <c r="Q79" s="42"/>
      <c r="R79" s="42"/>
    </row>
  </sheetData>
  <mergeCells count="9">
    <mergeCell ref="A1:K1"/>
    <mergeCell ref="G5:K5"/>
    <mergeCell ref="B43:F43"/>
    <mergeCell ref="A5:A6"/>
    <mergeCell ref="B5:F5"/>
    <mergeCell ref="A3:K3"/>
    <mergeCell ref="A2:K2"/>
    <mergeCell ref="G43:K43"/>
    <mergeCell ref="A43:A44"/>
  </mergeCells>
  <phoneticPr fontId="2" type="noConversion"/>
  <printOptions horizontalCentered="1"/>
  <pageMargins left="0.59055118110236227" right="0.59055118110236227" top="0.39370078740157483" bottom="0.59055118110236227" header="0" footer="0"/>
  <pageSetup paperSize="9" scale="40" orientation="landscape" r:id="rId1"/>
  <headerFooter alignWithMargins="0">
    <oddHeader>&amp;R&amp;"Arial,Negrita"&amp;16AÑO 2019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2"/>
  <sheetViews>
    <sheetView zoomScaleNormal="100" workbookViewId="0">
      <selection activeCell="B59" sqref="B59"/>
    </sheetView>
  </sheetViews>
  <sheetFormatPr baseColWidth="10" defaultColWidth="11.42578125" defaultRowHeight="18" customHeight="1" x14ac:dyDescent="0.2"/>
  <cols>
    <col min="1" max="1" width="71.7109375" style="4" bestFit="1" customWidth="1"/>
    <col min="2" max="2" width="10.28515625" style="36" customWidth="1"/>
    <col min="3" max="16" width="10.28515625" style="4" customWidth="1"/>
    <col min="17" max="17" width="2.85546875" style="4" customWidth="1"/>
    <col min="18" max="16384" width="11.42578125" style="4"/>
  </cols>
  <sheetData>
    <row r="1" spans="1:16" ht="18" customHeight="1" x14ac:dyDescent="0.2">
      <c r="A1" s="54" t="s">
        <v>32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16" ht="18" customHeight="1" x14ac:dyDescent="0.2">
      <c r="A2" s="18"/>
      <c r="B2" s="4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6" ht="27" customHeight="1" x14ac:dyDescent="0.2">
      <c r="A3" s="55" t="s">
        <v>3</v>
      </c>
      <c r="B3" s="55" t="s">
        <v>22</v>
      </c>
      <c r="C3" s="55"/>
      <c r="D3" s="55"/>
      <c r="E3" s="55" t="s">
        <v>20</v>
      </c>
      <c r="F3" s="55"/>
      <c r="G3" s="55"/>
      <c r="H3" s="55" t="s">
        <v>23</v>
      </c>
      <c r="I3" s="55"/>
      <c r="J3" s="55"/>
      <c r="K3" s="55" t="s">
        <v>21</v>
      </c>
      <c r="L3" s="55"/>
      <c r="M3" s="55"/>
      <c r="N3" s="55" t="s">
        <v>33</v>
      </c>
      <c r="O3" s="55"/>
      <c r="P3" s="55"/>
    </row>
    <row r="4" spans="1:16" s="9" customFormat="1" ht="29.25" customHeight="1" x14ac:dyDescent="0.2">
      <c r="A4" s="55"/>
      <c r="B4" s="49" t="s">
        <v>30</v>
      </c>
      <c r="C4" s="5" t="s">
        <v>31</v>
      </c>
      <c r="D4" s="5" t="s">
        <v>0</v>
      </c>
      <c r="E4" s="5" t="s">
        <v>30</v>
      </c>
      <c r="F4" s="5" t="s">
        <v>31</v>
      </c>
      <c r="G4" s="5" t="s">
        <v>0</v>
      </c>
      <c r="H4" s="5" t="s">
        <v>30</v>
      </c>
      <c r="I4" s="5" t="s">
        <v>31</v>
      </c>
      <c r="J4" s="5" t="s">
        <v>0</v>
      </c>
      <c r="K4" s="5" t="s">
        <v>30</v>
      </c>
      <c r="L4" s="5" t="s">
        <v>31</v>
      </c>
      <c r="M4" s="5" t="s">
        <v>0</v>
      </c>
      <c r="N4" s="5" t="s">
        <v>30</v>
      </c>
      <c r="O4" s="5" t="s">
        <v>31</v>
      </c>
      <c r="P4" s="5" t="s">
        <v>0</v>
      </c>
    </row>
    <row r="5" spans="1:16" ht="18" customHeight="1" x14ac:dyDescent="0.2">
      <c r="A5" s="28" t="s">
        <v>67</v>
      </c>
      <c r="B5" s="14">
        <v>1</v>
      </c>
      <c r="C5" s="15">
        <v>4.0999999999999996</v>
      </c>
      <c r="D5" s="16">
        <f>B5+C5</f>
        <v>5.0999999999999996</v>
      </c>
      <c r="E5" s="14">
        <v>2.7</v>
      </c>
      <c r="F5" s="15">
        <v>4</v>
      </c>
      <c r="G5" s="16">
        <f>E5+F5</f>
        <v>6.7</v>
      </c>
      <c r="H5" s="14">
        <v>1.2</v>
      </c>
      <c r="I5" s="15">
        <v>1.6</v>
      </c>
      <c r="J5" s="16">
        <f>H5+I5</f>
        <v>2.8</v>
      </c>
      <c r="K5" s="14">
        <v>0</v>
      </c>
      <c r="L5" s="15">
        <v>0</v>
      </c>
      <c r="M5" s="16">
        <f>K5+L5</f>
        <v>0</v>
      </c>
      <c r="N5" s="14">
        <f>AVERAGE(B5,E5,H5,K5)</f>
        <v>1.2250000000000001</v>
      </c>
      <c r="O5" s="14">
        <f>AVERAGE(C5,F5,I5,L5)</f>
        <v>2.4249999999999998</v>
      </c>
      <c r="P5" s="16">
        <f>N5+O5</f>
        <v>3.65</v>
      </c>
    </row>
    <row r="6" spans="1:16" ht="18" customHeight="1" x14ac:dyDescent="0.2">
      <c r="A6" s="28" t="s">
        <v>68</v>
      </c>
      <c r="B6" s="14">
        <v>0</v>
      </c>
      <c r="C6" s="15">
        <v>0</v>
      </c>
      <c r="D6" s="16">
        <f t="shared" ref="D6:D37" si="0">B6+C6</f>
        <v>0</v>
      </c>
      <c r="E6" s="14">
        <v>0</v>
      </c>
      <c r="F6" s="15">
        <v>0</v>
      </c>
      <c r="G6" s="16">
        <f t="shared" ref="G6:G37" si="1">E6+F6</f>
        <v>0</v>
      </c>
      <c r="H6" s="14">
        <v>1.26</v>
      </c>
      <c r="I6" s="15">
        <v>1.8</v>
      </c>
      <c r="J6" s="16">
        <f t="shared" ref="J6:J37" si="2">H6+I6</f>
        <v>3.06</v>
      </c>
      <c r="K6" s="14">
        <v>1</v>
      </c>
      <c r="L6" s="15">
        <v>2.2999999999999998</v>
      </c>
      <c r="M6" s="16">
        <f t="shared" ref="M6:M37" si="3">K6+L6</f>
        <v>3.3</v>
      </c>
      <c r="N6" s="14">
        <f t="shared" ref="N6:O36" si="4">AVERAGE(B6,E6,H6,K6)</f>
        <v>0.56499999999999995</v>
      </c>
      <c r="O6" s="14">
        <f t="shared" si="4"/>
        <v>1.0249999999999999</v>
      </c>
      <c r="P6" s="16">
        <f t="shared" ref="P6:P36" si="5">N6+O6</f>
        <v>1.5899999999999999</v>
      </c>
    </row>
    <row r="7" spans="1:16" ht="18" customHeight="1" x14ac:dyDescent="0.2">
      <c r="A7" s="28" t="s">
        <v>38</v>
      </c>
      <c r="B7" s="14">
        <v>1</v>
      </c>
      <c r="C7" s="15">
        <v>4</v>
      </c>
      <c r="D7" s="16">
        <f t="shared" si="0"/>
        <v>5</v>
      </c>
      <c r="E7" s="14">
        <v>1</v>
      </c>
      <c r="F7" s="15">
        <v>4</v>
      </c>
      <c r="G7" s="16">
        <f t="shared" si="1"/>
        <v>5</v>
      </c>
      <c r="H7" s="14">
        <v>1</v>
      </c>
      <c r="I7" s="15">
        <v>4.67</v>
      </c>
      <c r="J7" s="16">
        <f t="shared" si="2"/>
        <v>5.67</v>
      </c>
      <c r="K7" s="14">
        <v>1</v>
      </c>
      <c r="L7" s="15">
        <v>3.7</v>
      </c>
      <c r="M7" s="16">
        <f t="shared" si="3"/>
        <v>4.7</v>
      </c>
      <c r="N7" s="14">
        <f t="shared" si="4"/>
        <v>1</v>
      </c>
      <c r="O7" s="14">
        <f t="shared" si="4"/>
        <v>4.0925000000000002</v>
      </c>
      <c r="P7" s="16">
        <f t="shared" si="5"/>
        <v>5.0925000000000002</v>
      </c>
    </row>
    <row r="8" spans="1:16" ht="18" customHeight="1" x14ac:dyDescent="0.2">
      <c r="A8" s="20" t="s">
        <v>39</v>
      </c>
      <c r="B8" s="14">
        <v>0</v>
      </c>
      <c r="C8" s="15">
        <v>0</v>
      </c>
      <c r="D8" s="16">
        <f t="shared" si="0"/>
        <v>0</v>
      </c>
      <c r="E8" s="14">
        <v>0</v>
      </c>
      <c r="F8" s="15">
        <v>0</v>
      </c>
      <c r="G8" s="16">
        <f t="shared" si="1"/>
        <v>0</v>
      </c>
      <c r="H8" s="14">
        <v>0</v>
      </c>
      <c r="I8" s="15">
        <v>0</v>
      </c>
      <c r="J8" s="16">
        <f t="shared" si="2"/>
        <v>0</v>
      </c>
      <c r="K8" s="14">
        <v>0</v>
      </c>
      <c r="L8" s="15">
        <v>0.7</v>
      </c>
      <c r="M8" s="16">
        <f t="shared" si="3"/>
        <v>0.7</v>
      </c>
      <c r="N8" s="14">
        <f t="shared" si="4"/>
        <v>0</v>
      </c>
      <c r="O8" s="14">
        <f t="shared" si="4"/>
        <v>0.17499999999999999</v>
      </c>
      <c r="P8" s="16">
        <f t="shared" si="5"/>
        <v>0.17499999999999999</v>
      </c>
    </row>
    <row r="9" spans="1:16" ht="18" customHeight="1" x14ac:dyDescent="0.2">
      <c r="A9" s="28" t="s">
        <v>40</v>
      </c>
      <c r="B9" s="14">
        <v>0</v>
      </c>
      <c r="C9" s="15">
        <v>0</v>
      </c>
      <c r="D9" s="16">
        <f t="shared" si="0"/>
        <v>0</v>
      </c>
      <c r="E9" s="14">
        <v>0</v>
      </c>
      <c r="F9" s="15">
        <v>0</v>
      </c>
      <c r="G9" s="16">
        <f t="shared" si="1"/>
        <v>0</v>
      </c>
      <c r="H9" s="14">
        <v>0</v>
      </c>
      <c r="I9" s="15">
        <v>0</v>
      </c>
      <c r="J9" s="16">
        <f t="shared" si="2"/>
        <v>0</v>
      </c>
      <c r="K9" s="14">
        <v>0</v>
      </c>
      <c r="L9" s="15">
        <v>0</v>
      </c>
      <c r="M9" s="16">
        <f t="shared" si="3"/>
        <v>0</v>
      </c>
      <c r="N9" s="14">
        <f t="shared" si="4"/>
        <v>0</v>
      </c>
      <c r="O9" s="14">
        <f t="shared" si="4"/>
        <v>0</v>
      </c>
      <c r="P9" s="16">
        <f t="shared" si="5"/>
        <v>0</v>
      </c>
    </row>
    <row r="10" spans="1:16" ht="18" customHeight="1" x14ac:dyDescent="0.2">
      <c r="A10" s="20" t="s">
        <v>41</v>
      </c>
      <c r="B10" s="14">
        <v>0</v>
      </c>
      <c r="C10" s="15">
        <v>0</v>
      </c>
      <c r="D10" s="16">
        <f t="shared" si="0"/>
        <v>0</v>
      </c>
      <c r="E10" s="14">
        <v>0</v>
      </c>
      <c r="F10" s="15">
        <v>0</v>
      </c>
      <c r="G10" s="16">
        <f t="shared" si="1"/>
        <v>0</v>
      </c>
      <c r="H10" s="14">
        <v>0</v>
      </c>
      <c r="I10" s="15">
        <v>0</v>
      </c>
      <c r="J10" s="16">
        <f t="shared" si="2"/>
        <v>0</v>
      </c>
      <c r="K10" s="14">
        <v>0</v>
      </c>
      <c r="L10" s="15">
        <v>0</v>
      </c>
      <c r="M10" s="16">
        <f t="shared" si="3"/>
        <v>0</v>
      </c>
      <c r="N10" s="14">
        <f t="shared" si="4"/>
        <v>0</v>
      </c>
      <c r="O10" s="14">
        <f t="shared" si="4"/>
        <v>0</v>
      </c>
      <c r="P10" s="16">
        <f t="shared" si="5"/>
        <v>0</v>
      </c>
    </row>
    <row r="11" spans="1:16" ht="18" customHeight="1" x14ac:dyDescent="0.2">
      <c r="A11" s="20" t="s">
        <v>42</v>
      </c>
      <c r="B11" s="14">
        <v>0</v>
      </c>
      <c r="C11" s="15">
        <v>0</v>
      </c>
      <c r="D11" s="16">
        <f t="shared" si="0"/>
        <v>0</v>
      </c>
      <c r="E11" s="14">
        <v>0</v>
      </c>
      <c r="F11" s="15">
        <v>0</v>
      </c>
      <c r="G11" s="16">
        <f t="shared" si="1"/>
        <v>0</v>
      </c>
      <c r="H11" s="14">
        <v>0</v>
      </c>
      <c r="I11" s="15">
        <v>0</v>
      </c>
      <c r="J11" s="16">
        <f t="shared" si="2"/>
        <v>0</v>
      </c>
      <c r="K11" s="14">
        <v>0</v>
      </c>
      <c r="L11" s="15">
        <v>0.3</v>
      </c>
      <c r="M11" s="16">
        <f t="shared" si="3"/>
        <v>0.3</v>
      </c>
      <c r="N11" s="14">
        <f t="shared" si="4"/>
        <v>0</v>
      </c>
      <c r="O11" s="14">
        <f t="shared" si="4"/>
        <v>7.4999999999999997E-2</v>
      </c>
      <c r="P11" s="16">
        <f t="shared" si="5"/>
        <v>7.4999999999999997E-2</v>
      </c>
    </row>
    <row r="12" spans="1:16" ht="18" customHeight="1" x14ac:dyDescent="0.2">
      <c r="A12" s="20" t="s">
        <v>43</v>
      </c>
      <c r="B12" s="14">
        <v>0</v>
      </c>
      <c r="C12" s="15">
        <v>1</v>
      </c>
      <c r="D12" s="16">
        <f t="shared" si="0"/>
        <v>1</v>
      </c>
      <c r="E12" s="14">
        <v>0</v>
      </c>
      <c r="F12" s="15">
        <v>1</v>
      </c>
      <c r="G12" s="16">
        <f t="shared" si="1"/>
        <v>1</v>
      </c>
      <c r="H12" s="14">
        <v>0</v>
      </c>
      <c r="I12" s="15">
        <v>1</v>
      </c>
      <c r="J12" s="16">
        <f t="shared" si="2"/>
        <v>1</v>
      </c>
      <c r="K12" s="14">
        <v>0</v>
      </c>
      <c r="L12" s="15">
        <v>0.7</v>
      </c>
      <c r="M12" s="16">
        <f t="shared" si="3"/>
        <v>0.7</v>
      </c>
      <c r="N12" s="14">
        <f t="shared" si="4"/>
        <v>0</v>
      </c>
      <c r="O12" s="14">
        <f t="shared" si="4"/>
        <v>0.92500000000000004</v>
      </c>
      <c r="P12" s="16">
        <f t="shared" si="5"/>
        <v>0.92500000000000004</v>
      </c>
    </row>
    <row r="13" spans="1:16" ht="18" customHeight="1" x14ac:dyDescent="0.2">
      <c r="A13" s="20" t="s">
        <v>44</v>
      </c>
      <c r="B13" s="14">
        <v>0</v>
      </c>
      <c r="C13" s="15">
        <v>0</v>
      </c>
      <c r="D13" s="16">
        <f t="shared" si="0"/>
        <v>0</v>
      </c>
      <c r="E13" s="14">
        <v>0</v>
      </c>
      <c r="F13" s="15">
        <v>0</v>
      </c>
      <c r="G13" s="16">
        <f t="shared" si="1"/>
        <v>0</v>
      </c>
      <c r="H13" s="14">
        <v>0</v>
      </c>
      <c r="I13" s="15">
        <v>0</v>
      </c>
      <c r="J13" s="16">
        <f t="shared" si="2"/>
        <v>0</v>
      </c>
      <c r="K13" s="14">
        <v>0</v>
      </c>
      <c r="L13" s="15">
        <v>0</v>
      </c>
      <c r="M13" s="16">
        <f t="shared" si="3"/>
        <v>0</v>
      </c>
      <c r="N13" s="14">
        <f t="shared" si="4"/>
        <v>0</v>
      </c>
      <c r="O13" s="14">
        <f t="shared" si="4"/>
        <v>0</v>
      </c>
      <c r="P13" s="16">
        <f t="shared" si="5"/>
        <v>0</v>
      </c>
    </row>
    <row r="14" spans="1:16" ht="18" customHeight="1" x14ac:dyDescent="0.2">
      <c r="A14" s="20" t="s">
        <v>45</v>
      </c>
      <c r="B14" s="14">
        <v>0</v>
      </c>
      <c r="C14" s="15">
        <v>0</v>
      </c>
      <c r="D14" s="16">
        <f t="shared" si="0"/>
        <v>0</v>
      </c>
      <c r="E14" s="14">
        <v>0</v>
      </c>
      <c r="F14" s="15">
        <v>0</v>
      </c>
      <c r="G14" s="16">
        <f t="shared" si="1"/>
        <v>0</v>
      </c>
      <c r="H14" s="14">
        <v>0</v>
      </c>
      <c r="I14" s="15">
        <v>0</v>
      </c>
      <c r="J14" s="16">
        <f t="shared" si="2"/>
        <v>0</v>
      </c>
      <c r="K14" s="14">
        <v>0</v>
      </c>
      <c r="L14" s="15">
        <v>0</v>
      </c>
      <c r="M14" s="16">
        <f t="shared" si="3"/>
        <v>0</v>
      </c>
      <c r="N14" s="14">
        <f t="shared" si="4"/>
        <v>0</v>
      </c>
      <c r="O14" s="14">
        <f t="shared" si="4"/>
        <v>0</v>
      </c>
      <c r="P14" s="16">
        <f t="shared" si="5"/>
        <v>0</v>
      </c>
    </row>
    <row r="15" spans="1:16" ht="18" customHeight="1" x14ac:dyDescent="0.2">
      <c r="A15" s="28" t="s">
        <v>46</v>
      </c>
      <c r="B15" s="14">
        <v>41.125999999999998</v>
      </c>
      <c r="C15" s="15">
        <v>20.2</v>
      </c>
      <c r="D15" s="16">
        <f t="shared" si="0"/>
        <v>61.325999999999993</v>
      </c>
      <c r="E15" s="14">
        <v>40.17</v>
      </c>
      <c r="F15" s="15">
        <v>20.7</v>
      </c>
      <c r="G15" s="16">
        <f t="shared" si="1"/>
        <v>60.870000000000005</v>
      </c>
      <c r="H15" s="14">
        <v>38.07</v>
      </c>
      <c r="I15" s="15">
        <v>20</v>
      </c>
      <c r="J15" s="16">
        <f t="shared" si="2"/>
        <v>58.07</v>
      </c>
      <c r="K15" s="14">
        <v>35.869999999999997</v>
      </c>
      <c r="L15" s="15">
        <v>20.3</v>
      </c>
      <c r="M15" s="16">
        <f t="shared" si="3"/>
        <v>56.17</v>
      </c>
      <c r="N15" s="14">
        <f t="shared" si="4"/>
        <v>38.808999999999997</v>
      </c>
      <c r="O15" s="14">
        <f t="shared" si="4"/>
        <v>20.3</v>
      </c>
      <c r="P15" s="16">
        <f t="shared" si="5"/>
        <v>59.108999999999995</v>
      </c>
    </row>
    <row r="16" spans="1:16" ht="18" customHeight="1" x14ac:dyDescent="0.2">
      <c r="A16" s="28" t="s">
        <v>47</v>
      </c>
      <c r="B16" s="14">
        <v>0</v>
      </c>
      <c r="C16" s="15">
        <v>0</v>
      </c>
      <c r="D16" s="16">
        <f t="shared" si="0"/>
        <v>0</v>
      </c>
      <c r="E16" s="14">
        <v>0</v>
      </c>
      <c r="F16" s="15">
        <v>0</v>
      </c>
      <c r="G16" s="16">
        <f t="shared" si="1"/>
        <v>0</v>
      </c>
      <c r="H16" s="14">
        <v>0</v>
      </c>
      <c r="I16" s="15">
        <v>0</v>
      </c>
      <c r="J16" s="16">
        <f t="shared" si="2"/>
        <v>0</v>
      </c>
      <c r="K16" s="14">
        <v>0</v>
      </c>
      <c r="L16" s="15">
        <v>0</v>
      </c>
      <c r="M16" s="16">
        <f t="shared" si="3"/>
        <v>0</v>
      </c>
      <c r="N16" s="14">
        <f t="shared" si="4"/>
        <v>0</v>
      </c>
      <c r="O16" s="14">
        <f t="shared" si="4"/>
        <v>0</v>
      </c>
      <c r="P16" s="16">
        <f t="shared" si="5"/>
        <v>0</v>
      </c>
    </row>
    <row r="17" spans="1:16" ht="18" customHeight="1" x14ac:dyDescent="0.2">
      <c r="A17" s="28" t="s">
        <v>48</v>
      </c>
      <c r="B17" s="14">
        <v>1</v>
      </c>
      <c r="C17" s="15">
        <v>1</v>
      </c>
      <c r="D17" s="16">
        <f t="shared" si="0"/>
        <v>2</v>
      </c>
      <c r="E17" s="14">
        <v>1</v>
      </c>
      <c r="F17" s="15">
        <v>1</v>
      </c>
      <c r="G17" s="16">
        <f t="shared" si="1"/>
        <v>2</v>
      </c>
      <c r="H17" s="14">
        <v>1</v>
      </c>
      <c r="I17" s="15">
        <v>1</v>
      </c>
      <c r="J17" s="16">
        <f t="shared" si="2"/>
        <v>2</v>
      </c>
      <c r="K17" s="14">
        <v>1.3</v>
      </c>
      <c r="L17" s="15">
        <v>1</v>
      </c>
      <c r="M17" s="16">
        <f t="shared" ref="M17" si="6">K17+L17</f>
        <v>2.2999999999999998</v>
      </c>
      <c r="N17" s="14">
        <f t="shared" si="4"/>
        <v>1.075</v>
      </c>
      <c r="O17" s="14">
        <f t="shared" si="4"/>
        <v>1</v>
      </c>
      <c r="P17" s="16">
        <f t="shared" si="5"/>
        <v>2.0750000000000002</v>
      </c>
    </row>
    <row r="18" spans="1:16" ht="18" customHeight="1" x14ac:dyDescent="0.2">
      <c r="A18" s="28" t="s">
        <v>49</v>
      </c>
      <c r="B18" s="14">
        <v>25.22</v>
      </c>
      <c r="C18" s="15">
        <v>13</v>
      </c>
      <c r="D18" s="16">
        <f t="shared" si="0"/>
        <v>38.22</v>
      </c>
      <c r="E18" s="14">
        <v>23.2</v>
      </c>
      <c r="F18" s="15">
        <v>12.9</v>
      </c>
      <c r="G18" s="16">
        <f t="shared" si="1"/>
        <v>36.1</v>
      </c>
      <c r="H18" s="14">
        <v>21.8</v>
      </c>
      <c r="I18" s="15">
        <v>12.65</v>
      </c>
      <c r="J18" s="16">
        <f t="shared" si="2"/>
        <v>34.450000000000003</v>
      </c>
      <c r="K18" s="14">
        <v>22.3</v>
      </c>
      <c r="L18" s="15">
        <v>14</v>
      </c>
      <c r="M18" s="16">
        <f t="shared" si="3"/>
        <v>36.299999999999997</v>
      </c>
      <c r="N18" s="14">
        <f t="shared" si="4"/>
        <v>23.13</v>
      </c>
      <c r="O18" s="14">
        <f t="shared" si="4"/>
        <v>13.137499999999999</v>
      </c>
      <c r="P18" s="16">
        <f t="shared" si="5"/>
        <v>36.267499999999998</v>
      </c>
    </row>
    <row r="19" spans="1:16" ht="18" customHeight="1" x14ac:dyDescent="0.2">
      <c r="A19" s="28" t="s">
        <v>51</v>
      </c>
      <c r="B19" s="14">
        <v>0</v>
      </c>
      <c r="C19" s="15">
        <v>0</v>
      </c>
      <c r="D19" s="16">
        <f t="shared" si="0"/>
        <v>0</v>
      </c>
      <c r="E19" s="14">
        <v>0</v>
      </c>
      <c r="F19" s="15">
        <v>0</v>
      </c>
      <c r="G19" s="16">
        <f t="shared" si="1"/>
        <v>0</v>
      </c>
      <c r="H19" s="14">
        <v>0.6</v>
      </c>
      <c r="I19" s="15">
        <v>0</v>
      </c>
      <c r="J19" s="16">
        <f t="shared" si="2"/>
        <v>0.6</v>
      </c>
      <c r="K19" s="14">
        <v>1</v>
      </c>
      <c r="L19" s="15">
        <v>0</v>
      </c>
      <c r="M19" s="16">
        <f t="shared" si="3"/>
        <v>1</v>
      </c>
      <c r="N19" s="14">
        <f t="shared" si="4"/>
        <v>0.4</v>
      </c>
      <c r="O19" s="14">
        <f t="shared" si="4"/>
        <v>0</v>
      </c>
      <c r="P19" s="16">
        <f t="shared" si="5"/>
        <v>0.4</v>
      </c>
    </row>
    <row r="20" spans="1:16" ht="18" customHeight="1" x14ac:dyDescent="0.2">
      <c r="A20" s="28" t="s">
        <v>50</v>
      </c>
      <c r="B20" s="14">
        <v>1</v>
      </c>
      <c r="C20" s="15">
        <v>0</v>
      </c>
      <c r="D20" s="16">
        <f t="shared" si="0"/>
        <v>1</v>
      </c>
      <c r="E20" s="14">
        <v>1</v>
      </c>
      <c r="F20" s="15">
        <v>0</v>
      </c>
      <c r="G20" s="16">
        <f t="shared" si="1"/>
        <v>1</v>
      </c>
      <c r="H20" s="14">
        <v>0.4</v>
      </c>
      <c r="I20" s="15">
        <v>0</v>
      </c>
      <c r="J20" s="16">
        <f t="shared" si="2"/>
        <v>0.4</v>
      </c>
      <c r="K20" s="14">
        <v>0</v>
      </c>
      <c r="L20" s="15">
        <v>0</v>
      </c>
      <c r="M20" s="16">
        <f t="shared" si="3"/>
        <v>0</v>
      </c>
      <c r="N20" s="14">
        <f t="shared" si="4"/>
        <v>0.6</v>
      </c>
      <c r="O20" s="14">
        <f t="shared" si="4"/>
        <v>0</v>
      </c>
      <c r="P20" s="16">
        <f t="shared" si="5"/>
        <v>0.6</v>
      </c>
    </row>
    <row r="21" spans="1:16" ht="18" customHeight="1" x14ac:dyDescent="0.2">
      <c r="A21" s="28" t="s">
        <v>52</v>
      </c>
      <c r="B21" s="14">
        <v>1</v>
      </c>
      <c r="C21" s="15">
        <v>1</v>
      </c>
      <c r="D21" s="16">
        <f t="shared" si="0"/>
        <v>2</v>
      </c>
      <c r="E21" s="14">
        <v>1</v>
      </c>
      <c r="F21" s="15">
        <v>1</v>
      </c>
      <c r="G21" s="16">
        <f t="shared" si="1"/>
        <v>2</v>
      </c>
      <c r="H21" s="14">
        <v>0.4</v>
      </c>
      <c r="I21" s="15">
        <v>0.4</v>
      </c>
      <c r="J21" s="16">
        <f t="shared" si="2"/>
        <v>0.8</v>
      </c>
      <c r="K21" s="14">
        <v>0</v>
      </c>
      <c r="L21" s="15">
        <v>0</v>
      </c>
      <c r="M21" s="16">
        <f t="shared" si="3"/>
        <v>0</v>
      </c>
      <c r="N21" s="14">
        <f t="shared" si="4"/>
        <v>0.6</v>
      </c>
      <c r="O21" s="14">
        <f t="shared" si="4"/>
        <v>0.6</v>
      </c>
      <c r="P21" s="16">
        <f t="shared" si="5"/>
        <v>1.2</v>
      </c>
    </row>
    <row r="22" spans="1:16" ht="18" customHeight="1" x14ac:dyDescent="0.2">
      <c r="A22" s="28" t="s">
        <v>53</v>
      </c>
      <c r="B22" s="14">
        <v>0</v>
      </c>
      <c r="C22" s="15">
        <v>0</v>
      </c>
      <c r="D22" s="16">
        <f t="shared" si="0"/>
        <v>0</v>
      </c>
      <c r="E22" s="14">
        <v>0</v>
      </c>
      <c r="F22" s="15">
        <v>0</v>
      </c>
      <c r="G22" s="16">
        <f t="shared" si="1"/>
        <v>0</v>
      </c>
      <c r="H22" s="14">
        <v>0.6</v>
      </c>
      <c r="I22" s="15">
        <v>0.5</v>
      </c>
      <c r="J22" s="16">
        <f t="shared" si="2"/>
        <v>1.1000000000000001</v>
      </c>
      <c r="K22" s="14">
        <v>1</v>
      </c>
      <c r="L22" s="15">
        <v>0.7</v>
      </c>
      <c r="M22" s="16">
        <f t="shared" si="3"/>
        <v>1.7</v>
      </c>
      <c r="N22" s="14">
        <f t="shared" si="4"/>
        <v>0.4</v>
      </c>
      <c r="O22" s="14">
        <f t="shared" si="4"/>
        <v>0.3</v>
      </c>
      <c r="P22" s="16">
        <f t="shared" si="5"/>
        <v>0.7</v>
      </c>
    </row>
    <row r="23" spans="1:16" ht="18" customHeight="1" x14ac:dyDescent="0.2">
      <c r="A23" s="28" t="s">
        <v>54</v>
      </c>
      <c r="B23" s="14">
        <v>0</v>
      </c>
      <c r="C23" s="15">
        <v>0</v>
      </c>
      <c r="D23" s="16">
        <f t="shared" si="0"/>
        <v>0</v>
      </c>
      <c r="E23" s="14">
        <v>0</v>
      </c>
      <c r="F23" s="15">
        <v>0</v>
      </c>
      <c r="G23" s="16">
        <f t="shared" si="1"/>
        <v>0</v>
      </c>
      <c r="H23" s="14">
        <v>0</v>
      </c>
      <c r="I23" s="15">
        <v>0</v>
      </c>
      <c r="J23" s="16">
        <f t="shared" si="2"/>
        <v>0</v>
      </c>
      <c r="K23" s="14">
        <v>0</v>
      </c>
      <c r="L23" s="15">
        <v>0</v>
      </c>
      <c r="M23" s="16">
        <f t="shared" si="3"/>
        <v>0</v>
      </c>
      <c r="N23" s="14">
        <f t="shared" si="4"/>
        <v>0</v>
      </c>
      <c r="O23" s="14">
        <f t="shared" si="4"/>
        <v>0</v>
      </c>
      <c r="P23" s="16">
        <f t="shared" si="5"/>
        <v>0</v>
      </c>
    </row>
    <row r="24" spans="1:16" ht="18" customHeight="1" x14ac:dyDescent="0.2">
      <c r="A24" s="28" t="s">
        <v>55</v>
      </c>
      <c r="B24" s="14">
        <v>3.42</v>
      </c>
      <c r="C24" s="15">
        <v>1</v>
      </c>
      <c r="D24" s="16">
        <f t="shared" si="0"/>
        <v>4.42</v>
      </c>
      <c r="E24" s="14">
        <v>3.556</v>
      </c>
      <c r="F24" s="15">
        <v>1</v>
      </c>
      <c r="G24" s="16">
        <f t="shared" si="1"/>
        <v>4.556</v>
      </c>
      <c r="H24" s="14">
        <v>4</v>
      </c>
      <c r="I24" s="15">
        <v>1</v>
      </c>
      <c r="J24" s="16">
        <f t="shared" si="2"/>
        <v>5</v>
      </c>
      <c r="K24" s="14">
        <v>4</v>
      </c>
      <c r="L24" s="15">
        <v>1</v>
      </c>
      <c r="M24" s="16">
        <f t="shared" si="3"/>
        <v>5</v>
      </c>
      <c r="N24" s="14">
        <f t="shared" si="4"/>
        <v>3.7439999999999998</v>
      </c>
      <c r="O24" s="14">
        <f t="shared" si="4"/>
        <v>1</v>
      </c>
      <c r="P24" s="16">
        <f t="shared" si="5"/>
        <v>4.7439999999999998</v>
      </c>
    </row>
    <row r="25" spans="1:16" ht="16.5" customHeight="1" x14ac:dyDescent="0.2">
      <c r="A25" s="28" t="s">
        <v>56</v>
      </c>
      <c r="B25" s="14">
        <v>0</v>
      </c>
      <c r="C25" s="15">
        <v>1</v>
      </c>
      <c r="D25" s="16">
        <f t="shared" si="0"/>
        <v>1</v>
      </c>
      <c r="E25" s="14">
        <v>0</v>
      </c>
      <c r="F25" s="15">
        <v>1</v>
      </c>
      <c r="G25" s="16">
        <f t="shared" si="1"/>
        <v>1</v>
      </c>
      <c r="H25" s="14">
        <v>0</v>
      </c>
      <c r="I25" s="15">
        <v>1</v>
      </c>
      <c r="J25" s="16">
        <f t="shared" si="2"/>
        <v>1</v>
      </c>
      <c r="K25" s="14">
        <v>0</v>
      </c>
      <c r="L25" s="15">
        <v>1.6</v>
      </c>
      <c r="M25" s="16">
        <f t="shared" si="3"/>
        <v>1.6</v>
      </c>
      <c r="N25" s="14">
        <f t="shared" si="4"/>
        <v>0</v>
      </c>
      <c r="O25" s="14">
        <f t="shared" si="4"/>
        <v>1.1499999999999999</v>
      </c>
      <c r="P25" s="16">
        <f t="shared" si="5"/>
        <v>1.1499999999999999</v>
      </c>
    </row>
    <row r="26" spans="1:16" s="9" customFormat="1" ht="20.25" customHeight="1" x14ac:dyDescent="0.2">
      <c r="A26" s="28" t="s">
        <v>58</v>
      </c>
      <c r="B26" s="14">
        <v>0</v>
      </c>
      <c r="C26" s="15">
        <v>0</v>
      </c>
      <c r="D26" s="16">
        <f t="shared" si="0"/>
        <v>0</v>
      </c>
      <c r="E26" s="14">
        <v>0</v>
      </c>
      <c r="F26" s="15">
        <v>0</v>
      </c>
      <c r="G26" s="16">
        <f t="shared" si="1"/>
        <v>0</v>
      </c>
      <c r="H26" s="14">
        <v>0</v>
      </c>
      <c r="I26" s="15">
        <v>1.2</v>
      </c>
      <c r="J26" s="16">
        <f t="shared" si="2"/>
        <v>1.2</v>
      </c>
      <c r="K26" s="14">
        <v>0</v>
      </c>
      <c r="L26" s="15">
        <v>1</v>
      </c>
      <c r="M26" s="16">
        <f t="shared" si="3"/>
        <v>1</v>
      </c>
      <c r="N26" s="14">
        <f t="shared" si="4"/>
        <v>0</v>
      </c>
      <c r="O26" s="14">
        <f t="shared" si="4"/>
        <v>0.55000000000000004</v>
      </c>
      <c r="P26" s="16">
        <f t="shared" si="5"/>
        <v>0.55000000000000004</v>
      </c>
    </row>
    <row r="27" spans="1:16" ht="18" customHeight="1" x14ac:dyDescent="0.2">
      <c r="A27" s="28" t="s">
        <v>57</v>
      </c>
      <c r="B27" s="14">
        <v>0</v>
      </c>
      <c r="C27" s="15">
        <v>1</v>
      </c>
      <c r="D27" s="16">
        <f t="shared" si="0"/>
        <v>1</v>
      </c>
      <c r="E27" s="14">
        <v>0</v>
      </c>
      <c r="F27" s="15">
        <v>1.6</v>
      </c>
      <c r="G27" s="16">
        <f t="shared" si="1"/>
        <v>1.6</v>
      </c>
      <c r="H27" s="14">
        <v>0</v>
      </c>
      <c r="I27" s="15">
        <v>0.79</v>
      </c>
      <c r="J27" s="16">
        <f t="shared" si="2"/>
        <v>0.79</v>
      </c>
      <c r="K27" s="14">
        <v>0</v>
      </c>
      <c r="L27" s="15">
        <v>0</v>
      </c>
      <c r="M27" s="16">
        <f t="shared" si="3"/>
        <v>0</v>
      </c>
      <c r="N27" s="14">
        <f t="shared" si="4"/>
        <v>0</v>
      </c>
      <c r="O27" s="14">
        <f t="shared" si="4"/>
        <v>0.84750000000000003</v>
      </c>
      <c r="P27" s="16">
        <f t="shared" si="5"/>
        <v>0.84750000000000003</v>
      </c>
    </row>
    <row r="28" spans="1:16" ht="18" customHeight="1" x14ac:dyDescent="0.2">
      <c r="A28" s="28" t="s">
        <v>59</v>
      </c>
      <c r="B28" s="14">
        <v>0</v>
      </c>
      <c r="C28" s="15">
        <v>1</v>
      </c>
      <c r="D28" s="16">
        <f t="shared" si="0"/>
        <v>1</v>
      </c>
      <c r="E28" s="14">
        <v>0</v>
      </c>
      <c r="F28" s="15">
        <v>1</v>
      </c>
      <c r="G28" s="16">
        <f t="shared" si="1"/>
        <v>1</v>
      </c>
      <c r="H28" s="14">
        <v>0</v>
      </c>
      <c r="I28" s="15">
        <v>1</v>
      </c>
      <c r="J28" s="16">
        <f t="shared" si="2"/>
        <v>1</v>
      </c>
      <c r="K28" s="14">
        <v>0</v>
      </c>
      <c r="L28" s="15">
        <v>0.6</v>
      </c>
      <c r="M28" s="16">
        <f t="shared" si="3"/>
        <v>0.6</v>
      </c>
      <c r="N28" s="14">
        <f t="shared" si="4"/>
        <v>0</v>
      </c>
      <c r="O28" s="14">
        <f t="shared" si="4"/>
        <v>0.9</v>
      </c>
      <c r="P28" s="16">
        <f t="shared" si="5"/>
        <v>0.9</v>
      </c>
    </row>
    <row r="29" spans="1:16" ht="18" customHeight="1" x14ac:dyDescent="0.2">
      <c r="A29" s="28" t="s">
        <v>60</v>
      </c>
      <c r="B29" s="14">
        <v>0</v>
      </c>
      <c r="C29" s="15">
        <v>0</v>
      </c>
      <c r="D29" s="16">
        <f t="shared" si="0"/>
        <v>0</v>
      </c>
      <c r="E29" s="14">
        <v>0</v>
      </c>
      <c r="F29" s="15">
        <v>0</v>
      </c>
      <c r="G29" s="16">
        <f t="shared" si="1"/>
        <v>0</v>
      </c>
      <c r="H29" s="14">
        <v>0</v>
      </c>
      <c r="I29" s="15">
        <v>0</v>
      </c>
      <c r="J29" s="16">
        <f t="shared" si="2"/>
        <v>0</v>
      </c>
      <c r="K29" s="14">
        <v>0</v>
      </c>
      <c r="L29" s="15">
        <v>0</v>
      </c>
      <c r="M29" s="16">
        <f t="shared" si="3"/>
        <v>0</v>
      </c>
      <c r="N29" s="14">
        <f t="shared" si="4"/>
        <v>0</v>
      </c>
      <c r="O29" s="14">
        <f t="shared" si="4"/>
        <v>0</v>
      </c>
      <c r="P29" s="16">
        <f t="shared" si="5"/>
        <v>0</v>
      </c>
    </row>
    <row r="30" spans="1:16" ht="18" customHeight="1" x14ac:dyDescent="0.2">
      <c r="A30" s="28" t="s">
        <v>61</v>
      </c>
      <c r="B30" s="14">
        <v>0</v>
      </c>
      <c r="C30" s="15">
        <v>0</v>
      </c>
      <c r="D30" s="16">
        <f t="shared" si="0"/>
        <v>0</v>
      </c>
      <c r="E30" s="14">
        <v>0</v>
      </c>
      <c r="F30" s="15">
        <v>0</v>
      </c>
      <c r="G30" s="16">
        <f t="shared" si="1"/>
        <v>0</v>
      </c>
      <c r="H30" s="14">
        <v>0</v>
      </c>
      <c r="I30" s="15">
        <v>0</v>
      </c>
      <c r="J30" s="16">
        <f t="shared" si="2"/>
        <v>0</v>
      </c>
      <c r="K30" s="14">
        <v>0</v>
      </c>
      <c r="L30" s="15">
        <v>0.4</v>
      </c>
      <c r="M30" s="16">
        <f t="shared" si="3"/>
        <v>0.4</v>
      </c>
      <c r="N30" s="14">
        <f t="shared" si="4"/>
        <v>0</v>
      </c>
      <c r="O30" s="14">
        <f t="shared" si="4"/>
        <v>0.1</v>
      </c>
      <c r="P30" s="16">
        <f t="shared" si="5"/>
        <v>0.1</v>
      </c>
    </row>
    <row r="31" spans="1:16" ht="18" customHeight="1" x14ac:dyDescent="0.2">
      <c r="A31" s="28" t="s">
        <v>63</v>
      </c>
      <c r="B31" s="14">
        <v>0</v>
      </c>
      <c r="C31" s="15">
        <v>0</v>
      </c>
      <c r="D31" s="16">
        <f t="shared" si="0"/>
        <v>0</v>
      </c>
      <c r="E31" s="14">
        <v>0</v>
      </c>
      <c r="F31" s="15">
        <v>0</v>
      </c>
      <c r="G31" s="16">
        <f t="shared" si="1"/>
        <v>0</v>
      </c>
      <c r="H31" s="14">
        <v>0</v>
      </c>
      <c r="I31" s="15">
        <v>0</v>
      </c>
      <c r="J31" s="16">
        <f t="shared" si="2"/>
        <v>0</v>
      </c>
      <c r="K31" s="14">
        <v>0</v>
      </c>
      <c r="L31" s="15">
        <v>0</v>
      </c>
      <c r="M31" s="16">
        <f t="shared" si="3"/>
        <v>0</v>
      </c>
      <c r="N31" s="14">
        <f t="shared" si="4"/>
        <v>0</v>
      </c>
      <c r="O31" s="14">
        <f t="shared" si="4"/>
        <v>0</v>
      </c>
      <c r="P31" s="16">
        <f t="shared" si="5"/>
        <v>0</v>
      </c>
    </row>
    <row r="32" spans="1:16" ht="18" customHeight="1" x14ac:dyDescent="0.2">
      <c r="A32" s="28" t="s">
        <v>62</v>
      </c>
      <c r="B32" s="14">
        <v>0</v>
      </c>
      <c r="C32" s="15">
        <v>0</v>
      </c>
      <c r="D32" s="16">
        <f t="shared" si="0"/>
        <v>0</v>
      </c>
      <c r="E32" s="14">
        <v>1</v>
      </c>
      <c r="F32" s="15">
        <v>0</v>
      </c>
      <c r="G32" s="16">
        <f t="shared" si="1"/>
        <v>1</v>
      </c>
      <c r="H32" s="14">
        <v>0.4</v>
      </c>
      <c r="I32" s="15">
        <v>0</v>
      </c>
      <c r="J32" s="16">
        <f t="shared" si="2"/>
        <v>0.4</v>
      </c>
      <c r="K32" s="14">
        <v>0</v>
      </c>
      <c r="L32" s="15">
        <v>0</v>
      </c>
      <c r="M32" s="16">
        <f t="shared" si="3"/>
        <v>0</v>
      </c>
      <c r="N32" s="14">
        <f t="shared" si="4"/>
        <v>0.35</v>
      </c>
      <c r="O32" s="14">
        <f t="shared" si="4"/>
        <v>0</v>
      </c>
      <c r="P32" s="16">
        <f t="shared" si="5"/>
        <v>0.35</v>
      </c>
    </row>
    <row r="33" spans="1:19" ht="18" customHeight="1" x14ac:dyDescent="0.2">
      <c r="A33" s="28" t="s">
        <v>64</v>
      </c>
      <c r="B33" s="14">
        <v>0</v>
      </c>
      <c r="C33" s="15">
        <v>0</v>
      </c>
      <c r="D33" s="16">
        <f t="shared" si="0"/>
        <v>0</v>
      </c>
      <c r="E33" s="14">
        <v>0</v>
      </c>
      <c r="F33" s="15">
        <v>0</v>
      </c>
      <c r="G33" s="16">
        <f t="shared" si="1"/>
        <v>0</v>
      </c>
      <c r="H33" s="14">
        <v>0</v>
      </c>
      <c r="I33" s="15">
        <v>0</v>
      </c>
      <c r="J33" s="16">
        <f t="shared" si="2"/>
        <v>0</v>
      </c>
      <c r="K33" s="14">
        <v>0</v>
      </c>
      <c r="L33" s="15">
        <v>0</v>
      </c>
      <c r="M33" s="16">
        <f t="shared" si="3"/>
        <v>0</v>
      </c>
      <c r="N33" s="14">
        <f t="shared" si="4"/>
        <v>0</v>
      </c>
      <c r="O33" s="14">
        <f t="shared" si="4"/>
        <v>0</v>
      </c>
      <c r="P33" s="16">
        <f t="shared" si="5"/>
        <v>0</v>
      </c>
    </row>
    <row r="34" spans="1:19" ht="18" customHeight="1" x14ac:dyDescent="0.2">
      <c r="A34" s="20" t="s">
        <v>66</v>
      </c>
      <c r="B34" s="14">
        <v>0</v>
      </c>
      <c r="C34" s="15">
        <v>0</v>
      </c>
      <c r="D34" s="16">
        <f t="shared" si="0"/>
        <v>0</v>
      </c>
      <c r="E34" s="14">
        <v>0</v>
      </c>
      <c r="F34" s="15">
        <v>0</v>
      </c>
      <c r="G34" s="16">
        <f t="shared" si="1"/>
        <v>0</v>
      </c>
      <c r="H34" s="14">
        <v>0.6</v>
      </c>
      <c r="I34" s="15">
        <v>0.6</v>
      </c>
      <c r="J34" s="16">
        <f t="shared" si="2"/>
        <v>1.2</v>
      </c>
      <c r="K34" s="14">
        <v>1</v>
      </c>
      <c r="L34" s="15">
        <v>1</v>
      </c>
      <c r="M34" s="16">
        <f t="shared" si="3"/>
        <v>2</v>
      </c>
      <c r="N34" s="14">
        <f t="shared" si="4"/>
        <v>0.4</v>
      </c>
      <c r="O34" s="14">
        <f t="shared" si="4"/>
        <v>0.4</v>
      </c>
      <c r="P34" s="16">
        <f t="shared" si="5"/>
        <v>0.8</v>
      </c>
    </row>
    <row r="35" spans="1:19" ht="18" customHeight="1" x14ac:dyDescent="0.2">
      <c r="A35" s="20" t="s">
        <v>69</v>
      </c>
      <c r="B35" s="14">
        <v>3</v>
      </c>
      <c r="C35" s="15">
        <v>2</v>
      </c>
      <c r="D35" s="16">
        <f t="shared" ref="D35" si="7">B35+C35</f>
        <v>5</v>
      </c>
      <c r="E35" s="14">
        <v>3</v>
      </c>
      <c r="F35" s="15">
        <v>2</v>
      </c>
      <c r="G35" s="16">
        <f t="shared" ref="G35" si="8">E35+F35</f>
        <v>5</v>
      </c>
      <c r="H35" s="14">
        <v>2</v>
      </c>
      <c r="I35" s="15">
        <v>3</v>
      </c>
      <c r="J35" s="16">
        <f t="shared" ref="J35" si="9">H35+I35</f>
        <v>5</v>
      </c>
      <c r="K35" s="14">
        <v>2</v>
      </c>
      <c r="L35" s="15">
        <v>3</v>
      </c>
      <c r="M35" s="16">
        <f t="shared" si="3"/>
        <v>5</v>
      </c>
      <c r="N35" s="14">
        <f t="shared" si="4"/>
        <v>2.5</v>
      </c>
      <c r="O35" s="14">
        <f t="shared" si="4"/>
        <v>2.5</v>
      </c>
      <c r="P35" s="16">
        <f t="shared" si="5"/>
        <v>5</v>
      </c>
    </row>
    <row r="36" spans="1:19" ht="18" customHeight="1" x14ac:dyDescent="0.2">
      <c r="A36" s="20" t="s">
        <v>65</v>
      </c>
      <c r="B36" s="14">
        <v>0</v>
      </c>
      <c r="C36" s="15">
        <v>0</v>
      </c>
      <c r="D36" s="16">
        <f t="shared" si="0"/>
        <v>0</v>
      </c>
      <c r="E36" s="14">
        <v>0</v>
      </c>
      <c r="F36" s="15">
        <v>0</v>
      </c>
      <c r="G36" s="16">
        <f t="shared" si="1"/>
        <v>0</v>
      </c>
      <c r="H36" s="14">
        <v>0</v>
      </c>
      <c r="I36" s="15">
        <v>0.1</v>
      </c>
      <c r="J36" s="16">
        <f t="shared" si="2"/>
        <v>0.1</v>
      </c>
      <c r="K36" s="14">
        <v>0</v>
      </c>
      <c r="L36" s="15">
        <v>0</v>
      </c>
      <c r="M36" s="16">
        <f t="shared" si="3"/>
        <v>0</v>
      </c>
      <c r="N36" s="14">
        <f t="shared" si="4"/>
        <v>0</v>
      </c>
      <c r="O36" s="14">
        <f t="shared" si="4"/>
        <v>2.5000000000000001E-2</v>
      </c>
      <c r="P36" s="16">
        <f t="shared" si="5"/>
        <v>2.5000000000000001E-2</v>
      </c>
    </row>
    <row r="37" spans="1:19" ht="18" customHeight="1" x14ac:dyDescent="0.2">
      <c r="A37" s="19" t="s">
        <v>0</v>
      </c>
      <c r="B37" s="43">
        <f>SUM(B5:B36)</f>
        <v>77.766000000000005</v>
      </c>
      <c r="C37" s="23">
        <f>SUM(C5:C36)</f>
        <v>50.3</v>
      </c>
      <c r="D37" s="47">
        <f t="shared" si="0"/>
        <v>128.066</v>
      </c>
      <c r="E37" s="46">
        <f>SUM(E5:E36)</f>
        <v>77.626000000000005</v>
      </c>
      <c r="F37" s="46">
        <f>SUM(F5:F36)</f>
        <v>51.2</v>
      </c>
      <c r="G37" s="47">
        <f t="shared" si="1"/>
        <v>128.82600000000002</v>
      </c>
      <c r="H37" s="43">
        <f>SUM(H5:H36)</f>
        <v>73.33</v>
      </c>
      <c r="I37" s="43">
        <f>SUM(I5:I36)</f>
        <v>52.31</v>
      </c>
      <c r="J37" s="47">
        <f t="shared" si="2"/>
        <v>125.64</v>
      </c>
      <c r="K37" s="43">
        <f>SUM(K5:K36)</f>
        <v>70.47</v>
      </c>
      <c r="L37" s="43">
        <f>SUM(L5:L36)</f>
        <v>52.300000000000004</v>
      </c>
      <c r="M37" s="47">
        <f t="shared" si="3"/>
        <v>122.77000000000001</v>
      </c>
      <c r="N37" s="43">
        <f>SUM(N5:N36)</f>
        <v>74.798000000000002</v>
      </c>
      <c r="O37" s="44">
        <f>SUM(O5:O36)</f>
        <v>51.527499999999989</v>
      </c>
      <c r="P37" s="43">
        <f>SUM(P5:P36)</f>
        <v>126.32550000000001</v>
      </c>
    </row>
    <row r="41" spans="1:19" ht="18" customHeight="1" x14ac:dyDescent="0.2">
      <c r="A41" s="57" t="s">
        <v>14</v>
      </c>
      <c r="B41" s="55" t="s">
        <v>22</v>
      </c>
      <c r="C41" s="55"/>
      <c r="D41" s="55"/>
      <c r="E41" s="55" t="s">
        <v>20</v>
      </c>
      <c r="F41" s="55"/>
      <c r="G41" s="55"/>
      <c r="H41" s="55" t="s">
        <v>23</v>
      </c>
      <c r="I41" s="55"/>
      <c r="J41" s="55"/>
      <c r="K41" s="55" t="s">
        <v>21</v>
      </c>
      <c r="L41" s="55"/>
      <c r="M41" s="55"/>
      <c r="N41" s="55" t="s">
        <v>33</v>
      </c>
      <c r="O41" s="55"/>
      <c r="P41" s="55"/>
    </row>
    <row r="42" spans="1:19" ht="18" customHeight="1" x14ac:dyDescent="0.2">
      <c r="A42" s="58"/>
      <c r="B42" s="49" t="s">
        <v>30</v>
      </c>
      <c r="C42" s="5" t="s">
        <v>31</v>
      </c>
      <c r="D42" s="5" t="s">
        <v>0</v>
      </c>
      <c r="E42" s="5" t="s">
        <v>30</v>
      </c>
      <c r="F42" s="5" t="s">
        <v>31</v>
      </c>
      <c r="G42" s="5" t="s">
        <v>0</v>
      </c>
      <c r="H42" s="5" t="s">
        <v>30</v>
      </c>
      <c r="I42" s="5" t="s">
        <v>31</v>
      </c>
      <c r="J42" s="5" t="s">
        <v>0</v>
      </c>
      <c r="K42" s="5" t="s">
        <v>30</v>
      </c>
      <c r="L42" s="5" t="s">
        <v>31</v>
      </c>
      <c r="M42" s="5" t="s">
        <v>0</v>
      </c>
      <c r="N42" s="5" t="s">
        <v>30</v>
      </c>
      <c r="O42" s="5" t="s">
        <v>31</v>
      </c>
      <c r="P42" s="5" t="s">
        <v>0</v>
      </c>
    </row>
    <row r="43" spans="1:19" ht="18" customHeight="1" x14ac:dyDescent="0.2">
      <c r="A43" s="17" t="s">
        <v>5</v>
      </c>
      <c r="B43" s="14">
        <v>12.5</v>
      </c>
      <c r="C43" s="15">
        <v>4</v>
      </c>
      <c r="D43" s="16">
        <f t="shared" ref="D43:D58" si="10">B43+C43</f>
        <v>16.5</v>
      </c>
      <c r="E43" s="14">
        <v>12.5</v>
      </c>
      <c r="F43" s="15">
        <v>4.5999999999999996</v>
      </c>
      <c r="G43" s="16">
        <v>17.100000000000001</v>
      </c>
      <c r="H43" s="14">
        <v>11.4</v>
      </c>
      <c r="I43" s="15">
        <v>6.7</v>
      </c>
      <c r="J43" s="16">
        <f>H43+I43</f>
        <v>18.100000000000001</v>
      </c>
      <c r="K43" s="14">
        <v>12</v>
      </c>
      <c r="L43" s="15">
        <v>7.7</v>
      </c>
      <c r="M43" s="16">
        <f>K43+L43</f>
        <v>19.7</v>
      </c>
      <c r="N43" s="14">
        <f>AVERAGE(B43,E43,H43,K43)</f>
        <v>12.1</v>
      </c>
      <c r="O43" s="14">
        <f>AVERAGE(C43,F43,I43,L43)</f>
        <v>5.75</v>
      </c>
      <c r="P43" s="16">
        <f>N43+O43</f>
        <v>17.850000000000001</v>
      </c>
      <c r="S43" s="22"/>
    </row>
    <row r="44" spans="1:19" ht="18" customHeight="1" x14ac:dyDescent="0.2">
      <c r="A44" s="17" t="s">
        <v>16</v>
      </c>
      <c r="B44" s="14">
        <v>4</v>
      </c>
      <c r="C44" s="15">
        <v>3</v>
      </c>
      <c r="D44" s="16">
        <f t="shared" si="10"/>
        <v>7</v>
      </c>
      <c r="E44" s="14">
        <v>4</v>
      </c>
      <c r="F44" s="15">
        <v>3</v>
      </c>
      <c r="G44" s="16">
        <v>7</v>
      </c>
      <c r="H44" s="14">
        <v>4</v>
      </c>
      <c r="I44" s="15">
        <v>3.3</v>
      </c>
      <c r="J44" s="16">
        <f t="shared" ref="J44:J57" si="11">H44+I44</f>
        <v>7.3</v>
      </c>
      <c r="K44" s="14">
        <v>4.7</v>
      </c>
      <c r="L44" s="15">
        <v>4.3</v>
      </c>
      <c r="M44" s="16">
        <f t="shared" ref="M44:M58" si="12">K44+L44</f>
        <v>9</v>
      </c>
      <c r="N44" s="14">
        <f t="shared" ref="N44:O57" si="13">AVERAGE(B44,E44,H44,K44)</f>
        <v>4.1749999999999998</v>
      </c>
      <c r="O44" s="14">
        <f t="shared" si="13"/>
        <v>3.4000000000000004</v>
      </c>
      <c r="P44" s="16">
        <f t="shared" ref="P44:P57" si="14">N44+O44</f>
        <v>7.5750000000000002</v>
      </c>
      <c r="S44" s="22"/>
    </row>
    <row r="45" spans="1:19" ht="18" customHeight="1" x14ac:dyDescent="0.2">
      <c r="A45" s="17" t="s">
        <v>6</v>
      </c>
      <c r="B45" s="14">
        <v>0</v>
      </c>
      <c r="C45" s="15">
        <v>1</v>
      </c>
      <c r="D45" s="16">
        <f t="shared" si="10"/>
        <v>1</v>
      </c>
      <c r="E45" s="14">
        <v>0</v>
      </c>
      <c r="F45" s="15">
        <v>1</v>
      </c>
      <c r="G45" s="16">
        <v>1</v>
      </c>
      <c r="H45" s="14">
        <v>0</v>
      </c>
      <c r="I45" s="15">
        <v>1</v>
      </c>
      <c r="J45" s="16">
        <f t="shared" si="11"/>
        <v>1</v>
      </c>
      <c r="K45" s="14">
        <v>0</v>
      </c>
      <c r="L45" s="15">
        <v>0</v>
      </c>
      <c r="M45" s="16">
        <f t="shared" si="12"/>
        <v>0</v>
      </c>
      <c r="N45" s="14">
        <f t="shared" si="13"/>
        <v>0</v>
      </c>
      <c r="O45" s="14">
        <f t="shared" si="13"/>
        <v>0.75</v>
      </c>
      <c r="P45" s="16">
        <f t="shared" si="14"/>
        <v>0.75</v>
      </c>
      <c r="S45" s="22"/>
    </row>
    <row r="46" spans="1:19" ht="18" customHeight="1" x14ac:dyDescent="0.2">
      <c r="A46" s="17" t="s">
        <v>37</v>
      </c>
      <c r="B46" s="14">
        <v>1</v>
      </c>
      <c r="C46" s="15">
        <v>1</v>
      </c>
      <c r="D46" s="16">
        <f t="shared" si="10"/>
        <v>2</v>
      </c>
      <c r="E46" s="14">
        <v>1</v>
      </c>
      <c r="F46" s="15">
        <v>1</v>
      </c>
      <c r="G46" s="16">
        <v>2</v>
      </c>
      <c r="H46" s="14">
        <v>0.66</v>
      </c>
      <c r="I46" s="15">
        <v>0.7</v>
      </c>
      <c r="J46" s="16">
        <f t="shared" si="11"/>
        <v>1.3599999999999999</v>
      </c>
      <c r="K46" s="14">
        <v>0</v>
      </c>
      <c r="L46" s="15">
        <v>0</v>
      </c>
      <c r="M46" s="16">
        <f t="shared" si="12"/>
        <v>0</v>
      </c>
      <c r="N46" s="14">
        <f t="shared" si="13"/>
        <v>0.66500000000000004</v>
      </c>
      <c r="O46" s="14">
        <f t="shared" si="13"/>
        <v>0.67500000000000004</v>
      </c>
      <c r="P46" s="16">
        <f t="shared" si="14"/>
        <v>1.34</v>
      </c>
      <c r="S46" s="22"/>
    </row>
    <row r="47" spans="1:19" ht="18" customHeight="1" x14ac:dyDescent="0.2">
      <c r="A47" s="17" t="s">
        <v>7</v>
      </c>
      <c r="B47" s="14">
        <v>10.7</v>
      </c>
      <c r="C47" s="15">
        <v>9</v>
      </c>
      <c r="D47" s="16">
        <f t="shared" si="10"/>
        <v>19.7</v>
      </c>
      <c r="E47" s="14">
        <v>10.7</v>
      </c>
      <c r="F47" s="15">
        <v>9</v>
      </c>
      <c r="G47" s="16">
        <v>19.7</v>
      </c>
      <c r="H47" s="14">
        <v>10.67</v>
      </c>
      <c r="I47" s="15">
        <v>8.6999999999999993</v>
      </c>
      <c r="J47" s="16">
        <f t="shared" si="11"/>
        <v>19.369999999999997</v>
      </c>
      <c r="K47" s="14">
        <v>11.5</v>
      </c>
      <c r="L47" s="15">
        <v>8.6</v>
      </c>
      <c r="M47" s="16">
        <f t="shared" si="12"/>
        <v>20.100000000000001</v>
      </c>
      <c r="N47" s="14">
        <f t="shared" si="13"/>
        <v>10.8925</v>
      </c>
      <c r="O47" s="14">
        <f t="shared" si="13"/>
        <v>8.8249999999999993</v>
      </c>
      <c r="P47" s="16">
        <f t="shared" si="14"/>
        <v>19.717500000000001</v>
      </c>
      <c r="S47" s="22"/>
    </row>
    <row r="48" spans="1:19" ht="18" customHeight="1" x14ac:dyDescent="0.2">
      <c r="A48" s="17" t="s">
        <v>34</v>
      </c>
      <c r="B48" s="14">
        <v>1</v>
      </c>
      <c r="C48" s="15">
        <v>4</v>
      </c>
      <c r="D48" s="16">
        <f t="shared" si="10"/>
        <v>5</v>
      </c>
      <c r="E48" s="14">
        <v>1</v>
      </c>
      <c r="F48" s="15">
        <v>4</v>
      </c>
      <c r="G48" s="16">
        <v>5</v>
      </c>
      <c r="H48" s="14">
        <v>0.66</v>
      </c>
      <c r="I48" s="15">
        <v>4.3</v>
      </c>
      <c r="J48" s="16">
        <f t="shared" si="11"/>
        <v>4.96</v>
      </c>
      <c r="K48" s="14">
        <v>0</v>
      </c>
      <c r="L48" s="15">
        <v>2.7</v>
      </c>
      <c r="M48" s="16">
        <f t="shared" si="12"/>
        <v>2.7</v>
      </c>
      <c r="N48" s="14">
        <f t="shared" si="13"/>
        <v>0.66500000000000004</v>
      </c>
      <c r="O48" s="14">
        <f t="shared" si="13"/>
        <v>3.75</v>
      </c>
      <c r="P48" s="16">
        <f t="shared" si="14"/>
        <v>4.415</v>
      </c>
      <c r="S48" s="22"/>
    </row>
    <row r="49" spans="1:19" ht="18" customHeight="1" x14ac:dyDescent="0.2">
      <c r="A49" s="17" t="s">
        <v>8</v>
      </c>
      <c r="B49" s="14">
        <v>16</v>
      </c>
      <c r="C49" s="15">
        <v>3</v>
      </c>
      <c r="D49" s="16">
        <f t="shared" si="10"/>
        <v>19</v>
      </c>
      <c r="E49" s="14">
        <v>15.7</v>
      </c>
      <c r="F49" s="15">
        <v>3</v>
      </c>
      <c r="G49" s="16">
        <v>18.7</v>
      </c>
      <c r="H49" s="14">
        <v>13.66</v>
      </c>
      <c r="I49" s="15">
        <v>3</v>
      </c>
      <c r="J49" s="16">
        <f t="shared" si="11"/>
        <v>16.66</v>
      </c>
      <c r="K49" s="14">
        <v>12</v>
      </c>
      <c r="L49" s="15">
        <v>3</v>
      </c>
      <c r="M49" s="16">
        <f t="shared" si="12"/>
        <v>15</v>
      </c>
      <c r="N49" s="14">
        <f t="shared" si="13"/>
        <v>14.34</v>
      </c>
      <c r="O49" s="14">
        <f t="shared" si="13"/>
        <v>3</v>
      </c>
      <c r="P49" s="16">
        <f t="shared" si="14"/>
        <v>17.34</v>
      </c>
      <c r="S49" s="22"/>
    </row>
    <row r="50" spans="1:19" ht="18" customHeight="1" x14ac:dyDescent="0.2">
      <c r="A50" s="17" t="s">
        <v>9</v>
      </c>
      <c r="B50" s="14">
        <v>11.1</v>
      </c>
      <c r="C50" s="15">
        <v>13.3</v>
      </c>
      <c r="D50" s="16">
        <f t="shared" si="10"/>
        <v>24.4</v>
      </c>
      <c r="E50" s="14">
        <v>11.2</v>
      </c>
      <c r="F50" s="15">
        <v>13.6</v>
      </c>
      <c r="G50" s="16">
        <v>24.8</v>
      </c>
      <c r="H50" s="14">
        <v>11.4</v>
      </c>
      <c r="I50" s="15">
        <v>12</v>
      </c>
      <c r="J50" s="16">
        <f t="shared" si="11"/>
        <v>23.4</v>
      </c>
      <c r="K50" s="14">
        <v>11.2</v>
      </c>
      <c r="L50" s="15">
        <v>13</v>
      </c>
      <c r="M50" s="16">
        <f t="shared" si="12"/>
        <v>24.2</v>
      </c>
      <c r="N50" s="14">
        <f t="shared" si="13"/>
        <v>11.224999999999998</v>
      </c>
      <c r="O50" s="14">
        <f t="shared" si="13"/>
        <v>12.975</v>
      </c>
      <c r="P50" s="16">
        <f t="shared" si="14"/>
        <v>24.199999999999996</v>
      </c>
      <c r="S50" s="22"/>
    </row>
    <row r="51" spans="1:19" ht="18" customHeight="1" x14ac:dyDescent="0.2">
      <c r="A51" s="17" t="s">
        <v>10</v>
      </c>
      <c r="B51" s="14">
        <v>4</v>
      </c>
      <c r="C51" s="15">
        <v>1</v>
      </c>
      <c r="D51" s="16">
        <f t="shared" si="10"/>
        <v>5</v>
      </c>
      <c r="E51" s="14">
        <v>4</v>
      </c>
      <c r="F51" s="15">
        <v>1</v>
      </c>
      <c r="G51" s="16">
        <v>5</v>
      </c>
      <c r="H51" s="14">
        <v>3.66</v>
      </c>
      <c r="I51" s="15">
        <v>1</v>
      </c>
      <c r="J51" s="16">
        <f t="shared" si="11"/>
        <v>4.66</v>
      </c>
      <c r="K51" s="14">
        <v>3</v>
      </c>
      <c r="L51" s="15">
        <v>1</v>
      </c>
      <c r="M51" s="16">
        <f t="shared" si="12"/>
        <v>4</v>
      </c>
      <c r="N51" s="14">
        <f t="shared" si="13"/>
        <v>3.665</v>
      </c>
      <c r="O51" s="14">
        <f t="shared" si="13"/>
        <v>1</v>
      </c>
      <c r="P51" s="16">
        <f t="shared" si="14"/>
        <v>4.665</v>
      </c>
      <c r="S51" s="22"/>
    </row>
    <row r="52" spans="1:19" ht="18" customHeight="1" x14ac:dyDescent="0.2">
      <c r="A52" s="17" t="s">
        <v>11</v>
      </c>
      <c r="B52" s="14">
        <v>0.7</v>
      </c>
      <c r="C52" s="15">
        <v>2</v>
      </c>
      <c r="D52" s="16">
        <f t="shared" si="10"/>
        <v>2.7</v>
      </c>
      <c r="E52" s="14">
        <v>0.7</v>
      </c>
      <c r="F52" s="15">
        <v>3</v>
      </c>
      <c r="G52" s="16">
        <v>3.7</v>
      </c>
      <c r="H52" s="14">
        <v>1</v>
      </c>
      <c r="I52" s="15">
        <v>2.2999999999999998</v>
      </c>
      <c r="J52" s="16">
        <f t="shared" si="11"/>
        <v>3.3</v>
      </c>
      <c r="K52" s="14">
        <v>1</v>
      </c>
      <c r="L52" s="15">
        <v>2</v>
      </c>
      <c r="M52" s="16">
        <f t="shared" si="12"/>
        <v>3</v>
      </c>
      <c r="N52" s="14">
        <f t="shared" si="13"/>
        <v>0.85</v>
      </c>
      <c r="O52" s="14">
        <f t="shared" si="13"/>
        <v>2.3250000000000002</v>
      </c>
      <c r="P52" s="16">
        <f t="shared" si="14"/>
        <v>3.1750000000000003</v>
      </c>
      <c r="S52" s="22"/>
    </row>
    <row r="53" spans="1:19" ht="18" customHeight="1" x14ac:dyDescent="0.2">
      <c r="A53" s="17" t="s">
        <v>19</v>
      </c>
      <c r="B53" s="14">
        <v>3.8</v>
      </c>
      <c r="C53" s="15">
        <v>1</v>
      </c>
      <c r="D53" s="16">
        <f t="shared" si="10"/>
        <v>4.8</v>
      </c>
      <c r="E53" s="14">
        <v>3.8</v>
      </c>
      <c r="F53" s="15">
        <v>0</v>
      </c>
      <c r="G53" s="16">
        <v>3.8</v>
      </c>
      <c r="H53" s="14">
        <v>3.8</v>
      </c>
      <c r="I53" s="15">
        <v>0</v>
      </c>
      <c r="J53" s="16">
        <f t="shared" si="11"/>
        <v>3.8</v>
      </c>
      <c r="K53" s="14">
        <v>3.8</v>
      </c>
      <c r="L53" s="15">
        <v>0</v>
      </c>
      <c r="M53" s="16">
        <f t="shared" si="12"/>
        <v>3.8</v>
      </c>
      <c r="N53" s="14">
        <f t="shared" si="13"/>
        <v>3.8</v>
      </c>
      <c r="O53" s="14">
        <f t="shared" si="13"/>
        <v>0.25</v>
      </c>
      <c r="P53" s="16">
        <f t="shared" si="14"/>
        <v>4.05</v>
      </c>
      <c r="S53" s="22"/>
    </row>
    <row r="54" spans="1:19" ht="18" customHeight="1" x14ac:dyDescent="0.2">
      <c r="A54" s="17" t="s">
        <v>17</v>
      </c>
      <c r="B54" s="14">
        <v>0</v>
      </c>
      <c r="C54" s="15">
        <v>1</v>
      </c>
      <c r="D54" s="16">
        <f t="shared" si="10"/>
        <v>1</v>
      </c>
      <c r="E54" s="14">
        <v>0</v>
      </c>
      <c r="F54" s="15">
        <v>1</v>
      </c>
      <c r="G54" s="16">
        <v>1</v>
      </c>
      <c r="H54" s="14">
        <v>0</v>
      </c>
      <c r="I54" s="15">
        <v>1</v>
      </c>
      <c r="J54" s="16">
        <f t="shared" si="11"/>
        <v>1</v>
      </c>
      <c r="K54" s="14">
        <v>0</v>
      </c>
      <c r="L54" s="15">
        <v>1</v>
      </c>
      <c r="M54" s="16">
        <f t="shared" si="12"/>
        <v>1</v>
      </c>
      <c r="N54" s="14">
        <f t="shared" si="13"/>
        <v>0</v>
      </c>
      <c r="O54" s="14">
        <f t="shared" si="13"/>
        <v>1</v>
      </c>
      <c r="P54" s="16">
        <f t="shared" si="14"/>
        <v>1</v>
      </c>
      <c r="S54" s="22"/>
    </row>
    <row r="55" spans="1:19" ht="18" customHeight="1" x14ac:dyDescent="0.2">
      <c r="A55" s="17" t="s">
        <v>18</v>
      </c>
      <c r="B55" s="14">
        <v>7</v>
      </c>
      <c r="C55" s="15">
        <v>2</v>
      </c>
      <c r="D55" s="16">
        <f t="shared" si="10"/>
        <v>9</v>
      </c>
      <c r="E55" s="14">
        <v>7</v>
      </c>
      <c r="F55" s="15">
        <v>2</v>
      </c>
      <c r="G55" s="16">
        <v>9</v>
      </c>
      <c r="H55" s="14">
        <v>6.7</v>
      </c>
      <c r="I55" s="15">
        <v>2.2999999999999998</v>
      </c>
      <c r="J55" s="16">
        <f t="shared" si="11"/>
        <v>9</v>
      </c>
      <c r="K55" s="14">
        <v>6</v>
      </c>
      <c r="L55" s="15">
        <v>3</v>
      </c>
      <c r="M55" s="16">
        <f t="shared" si="12"/>
        <v>9</v>
      </c>
      <c r="N55" s="14">
        <f t="shared" si="13"/>
        <v>6.6749999999999998</v>
      </c>
      <c r="O55" s="14">
        <f t="shared" si="13"/>
        <v>2.3250000000000002</v>
      </c>
      <c r="P55" s="16">
        <f t="shared" si="14"/>
        <v>9</v>
      </c>
      <c r="S55" s="22"/>
    </row>
    <row r="56" spans="1:19" ht="18" customHeight="1" x14ac:dyDescent="0.2">
      <c r="A56" s="17" t="s">
        <v>12</v>
      </c>
      <c r="B56" s="14">
        <v>4</v>
      </c>
      <c r="C56" s="15">
        <v>5</v>
      </c>
      <c r="D56" s="16">
        <f t="shared" si="10"/>
        <v>9</v>
      </c>
      <c r="E56" s="14">
        <v>4</v>
      </c>
      <c r="F56" s="15">
        <v>5</v>
      </c>
      <c r="G56" s="16">
        <v>9</v>
      </c>
      <c r="H56" s="14">
        <v>3.7</v>
      </c>
      <c r="I56" s="15">
        <v>6</v>
      </c>
      <c r="J56" s="16">
        <f t="shared" si="11"/>
        <v>9.6999999999999993</v>
      </c>
      <c r="K56" s="14">
        <v>3.3</v>
      </c>
      <c r="L56" s="15">
        <v>6</v>
      </c>
      <c r="M56" s="16">
        <f t="shared" si="12"/>
        <v>9.3000000000000007</v>
      </c>
      <c r="N56" s="14">
        <f t="shared" si="13"/>
        <v>3.75</v>
      </c>
      <c r="O56" s="14">
        <f t="shared" si="13"/>
        <v>5.5</v>
      </c>
      <c r="P56" s="16">
        <f t="shared" si="14"/>
        <v>9.25</v>
      </c>
      <c r="S56" s="22"/>
    </row>
    <row r="57" spans="1:19" ht="18" customHeight="1" x14ac:dyDescent="0.2">
      <c r="A57" s="17" t="s">
        <v>13</v>
      </c>
      <c r="B57" s="14">
        <v>2</v>
      </c>
      <c r="C57" s="15">
        <v>0</v>
      </c>
      <c r="D57" s="16">
        <f t="shared" si="10"/>
        <v>2</v>
      </c>
      <c r="E57" s="14">
        <v>2</v>
      </c>
      <c r="F57" s="15">
        <v>0</v>
      </c>
      <c r="G57" s="16">
        <v>2</v>
      </c>
      <c r="H57" s="14">
        <v>2</v>
      </c>
      <c r="I57" s="15">
        <v>0</v>
      </c>
      <c r="J57" s="16">
        <f t="shared" si="11"/>
        <v>2</v>
      </c>
      <c r="K57" s="14">
        <v>2</v>
      </c>
      <c r="L57" s="15">
        <v>0</v>
      </c>
      <c r="M57" s="16">
        <f t="shared" si="12"/>
        <v>2</v>
      </c>
      <c r="N57" s="14">
        <f t="shared" si="13"/>
        <v>2</v>
      </c>
      <c r="O57" s="14">
        <f t="shared" si="13"/>
        <v>0</v>
      </c>
      <c r="P57" s="16">
        <f t="shared" si="14"/>
        <v>2</v>
      </c>
      <c r="S57" s="22"/>
    </row>
    <row r="58" spans="1:19" ht="18" customHeight="1" x14ac:dyDescent="0.2">
      <c r="A58" s="19" t="s">
        <v>0</v>
      </c>
      <c r="B58" s="43">
        <f>SUM(B43:B57)</f>
        <v>77.800000000000011</v>
      </c>
      <c r="C58" s="45">
        <f>SUM(C43:C57)</f>
        <v>50.3</v>
      </c>
      <c r="D58" s="21">
        <f t="shared" si="10"/>
        <v>128.10000000000002</v>
      </c>
      <c r="E58" s="21">
        <v>77.599999999999994</v>
      </c>
      <c r="F58" s="43">
        <f>SUM(F43:F57)</f>
        <v>51.2</v>
      </c>
      <c r="G58" s="43">
        <f>SUM(G43:G57)</f>
        <v>128.80000000000001</v>
      </c>
      <c r="H58" s="11">
        <f>SUM(H43:H57)</f>
        <v>73.31</v>
      </c>
      <c r="I58" s="24">
        <f>SUM(I43:I57)</f>
        <v>52.3</v>
      </c>
      <c r="J58" s="11">
        <f>H58+I58</f>
        <v>125.61</v>
      </c>
      <c r="K58" s="11">
        <f>SUM(K43:K57)</f>
        <v>70.5</v>
      </c>
      <c r="L58" s="11">
        <f>SUM(L43:L57)</f>
        <v>52.3</v>
      </c>
      <c r="M58" s="11">
        <f t="shared" si="12"/>
        <v>122.8</v>
      </c>
      <c r="N58" s="11">
        <f>SUM(N43:N57)</f>
        <v>74.802499999999981</v>
      </c>
      <c r="O58" s="24">
        <f>SUM(O43:O57)</f>
        <v>51.525000000000006</v>
      </c>
      <c r="P58" s="11">
        <f>SUM(P43:P57)</f>
        <v>126.3275</v>
      </c>
      <c r="S58" s="22"/>
    </row>
    <row r="59" spans="1:19" ht="18" customHeight="1" x14ac:dyDescent="0.2">
      <c r="N59" s="36"/>
      <c r="S59" s="22"/>
    </row>
    <row r="60" spans="1:19" ht="18" customHeight="1" x14ac:dyDescent="0.2">
      <c r="S60" s="22"/>
    </row>
    <row r="61" spans="1:19" ht="18" customHeight="1" x14ac:dyDescent="0.2">
      <c r="S61" s="22"/>
    </row>
    <row r="62" spans="1:19" ht="18" customHeight="1" x14ac:dyDescent="0.2">
      <c r="S62" s="22"/>
    </row>
    <row r="63" spans="1:19" ht="18" customHeight="1" x14ac:dyDescent="0.2">
      <c r="S63" s="22"/>
    </row>
    <row r="64" spans="1:19" ht="18" customHeight="1" x14ac:dyDescent="0.2">
      <c r="S64" s="22"/>
    </row>
    <row r="65" spans="19:19" ht="18" customHeight="1" x14ac:dyDescent="0.2">
      <c r="S65" s="22"/>
    </row>
    <row r="66" spans="19:19" ht="18" customHeight="1" x14ac:dyDescent="0.2">
      <c r="S66" s="22"/>
    </row>
    <row r="67" spans="19:19" ht="18" customHeight="1" x14ac:dyDescent="0.2">
      <c r="S67" s="22"/>
    </row>
    <row r="68" spans="19:19" ht="18" customHeight="1" x14ac:dyDescent="0.2">
      <c r="S68" s="22"/>
    </row>
    <row r="69" spans="19:19" ht="18" customHeight="1" x14ac:dyDescent="0.2">
      <c r="S69" s="22"/>
    </row>
    <row r="70" spans="19:19" ht="18" customHeight="1" x14ac:dyDescent="0.2">
      <c r="S70" s="22"/>
    </row>
    <row r="71" spans="19:19" ht="18" customHeight="1" x14ac:dyDescent="0.2">
      <c r="S71" s="22"/>
    </row>
    <row r="72" spans="19:19" ht="18" customHeight="1" x14ac:dyDescent="0.2">
      <c r="S72" s="22"/>
    </row>
  </sheetData>
  <mergeCells count="13">
    <mergeCell ref="H41:J41"/>
    <mergeCell ref="K41:M41"/>
    <mergeCell ref="N41:P41"/>
    <mergeCell ref="A1:P1"/>
    <mergeCell ref="A41:A42"/>
    <mergeCell ref="A3:A4"/>
    <mergeCell ref="B3:D3"/>
    <mergeCell ref="E3:G3"/>
    <mergeCell ref="H3:J3"/>
    <mergeCell ref="K3:M3"/>
    <mergeCell ref="N3:P3"/>
    <mergeCell ref="B41:D41"/>
    <mergeCell ref="E41:G41"/>
  </mergeCells>
  <phoneticPr fontId="2" type="noConversion"/>
  <printOptions horizontalCentered="1"/>
  <pageMargins left="0.59055118110236227" right="0.59055118110236227" top="0.39370078740157483" bottom="0.59055118110236227" header="0" footer="0"/>
  <pageSetup paperSize="9" scale="50" orientation="landscape" r:id="rId1"/>
  <headerFooter alignWithMargins="0">
    <oddHeader>&amp;R&amp;"Arial,Negrita"&amp;16AÑO 2019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0"/>
  <sheetViews>
    <sheetView zoomScale="85" zoomScaleNormal="85" workbookViewId="0">
      <selection activeCell="U53" sqref="U53"/>
    </sheetView>
  </sheetViews>
  <sheetFormatPr baseColWidth="10" defaultColWidth="11.42578125" defaultRowHeight="18" customHeight="1" x14ac:dyDescent="0.2"/>
  <cols>
    <col min="1" max="1" width="71" style="1" customWidth="1"/>
    <col min="2" max="3" width="10.28515625" style="1" customWidth="1"/>
    <col min="4" max="4" width="11.7109375" style="2" customWidth="1"/>
    <col min="5" max="6" width="10.28515625" style="1" customWidth="1"/>
    <col min="7" max="7" width="12.42578125" style="2" customWidth="1"/>
    <col min="8" max="9" width="10.28515625" style="1" customWidth="1"/>
    <col min="10" max="10" width="10.28515625" style="2" customWidth="1"/>
    <col min="11" max="12" width="10.28515625" style="1" customWidth="1"/>
    <col min="13" max="13" width="10.28515625" style="2" customWidth="1"/>
    <col min="14" max="14" width="12.28515625" style="1" customWidth="1"/>
    <col min="15" max="15" width="11.85546875" style="1" customWidth="1"/>
    <col min="16" max="16" width="12.42578125" style="2" customWidth="1"/>
    <col min="17" max="16384" width="11.42578125" style="1"/>
  </cols>
  <sheetData>
    <row r="1" spans="1:18" ht="18" customHeight="1" x14ac:dyDescent="0.2">
      <c r="A1" s="54" t="s">
        <v>15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18" ht="18" customHeight="1" x14ac:dyDescent="0.2">
      <c r="P2" s="3" t="s">
        <v>4</v>
      </c>
    </row>
    <row r="3" spans="1:18" s="4" customFormat="1" ht="27" customHeight="1" x14ac:dyDescent="0.2">
      <c r="A3" s="57" t="s">
        <v>3</v>
      </c>
      <c r="B3" s="59" t="s">
        <v>22</v>
      </c>
      <c r="C3" s="60"/>
      <c r="D3" s="56"/>
      <c r="E3" s="59" t="s">
        <v>20</v>
      </c>
      <c r="F3" s="60"/>
      <c r="G3" s="56"/>
      <c r="H3" s="59" t="s">
        <v>23</v>
      </c>
      <c r="I3" s="60"/>
      <c r="J3" s="56"/>
      <c r="K3" s="59" t="s">
        <v>21</v>
      </c>
      <c r="L3" s="60"/>
      <c r="M3" s="56"/>
      <c r="N3" s="59" t="s">
        <v>35</v>
      </c>
      <c r="O3" s="60"/>
      <c r="P3" s="56"/>
    </row>
    <row r="4" spans="1:18" s="9" customFormat="1" ht="29.25" customHeight="1" x14ac:dyDescent="0.2">
      <c r="A4" s="58"/>
      <c r="B4" s="5" t="s">
        <v>30</v>
      </c>
      <c r="C4" s="5" t="s">
        <v>31</v>
      </c>
      <c r="D4" s="5" t="s">
        <v>0</v>
      </c>
      <c r="E4" s="5" t="s">
        <v>30</v>
      </c>
      <c r="F4" s="5" t="s">
        <v>31</v>
      </c>
      <c r="G4" s="5" t="s">
        <v>0</v>
      </c>
      <c r="H4" s="5" t="s">
        <v>30</v>
      </c>
      <c r="I4" s="5" t="s">
        <v>31</v>
      </c>
      <c r="J4" s="5" t="s">
        <v>0</v>
      </c>
      <c r="K4" s="5" t="s">
        <v>30</v>
      </c>
      <c r="L4" s="5" t="s">
        <v>31</v>
      </c>
      <c r="M4" s="5" t="s">
        <v>0</v>
      </c>
      <c r="N4" s="5" t="s">
        <v>30</v>
      </c>
      <c r="O4" s="5" t="s">
        <v>31</v>
      </c>
      <c r="P4" s="5" t="s">
        <v>0</v>
      </c>
    </row>
    <row r="5" spans="1:18" s="4" customFormat="1" ht="18" customHeight="1" x14ac:dyDescent="0.2">
      <c r="A5" s="29" t="s">
        <v>67</v>
      </c>
      <c r="B5" s="14">
        <v>496.76</v>
      </c>
      <c r="C5" s="15">
        <v>502.92</v>
      </c>
      <c r="D5" s="16">
        <v>999.68</v>
      </c>
      <c r="E5" s="14">
        <v>321.66000000000003</v>
      </c>
      <c r="F5" s="15">
        <v>392.05</v>
      </c>
      <c r="G5" s="16">
        <v>713.71</v>
      </c>
      <c r="H5" s="14">
        <v>90</v>
      </c>
      <c r="I5" s="15">
        <v>167</v>
      </c>
      <c r="J5" s="16">
        <v>257</v>
      </c>
      <c r="K5" s="14">
        <v>0</v>
      </c>
      <c r="L5" s="15">
        <v>0</v>
      </c>
      <c r="M5" s="16">
        <v>0</v>
      </c>
      <c r="N5" s="14">
        <f>B5+E5+H5+K5</f>
        <v>908.42000000000007</v>
      </c>
      <c r="O5" s="15">
        <f>C5+F5+I5+L5</f>
        <v>1061.97</v>
      </c>
      <c r="P5" s="16">
        <f>N5+O5</f>
        <v>1970.39</v>
      </c>
      <c r="R5" s="30"/>
    </row>
    <row r="6" spans="1:18" s="4" customFormat="1" ht="18" customHeight="1" x14ac:dyDescent="0.2">
      <c r="A6" s="29" t="s">
        <v>68</v>
      </c>
      <c r="B6" s="14">
        <v>0</v>
      </c>
      <c r="C6" s="15">
        <v>0</v>
      </c>
      <c r="D6" s="16">
        <v>0</v>
      </c>
      <c r="E6" s="14">
        <v>0</v>
      </c>
      <c r="F6" s="15">
        <v>0</v>
      </c>
      <c r="G6" s="16">
        <v>0</v>
      </c>
      <c r="H6" s="14">
        <v>127</v>
      </c>
      <c r="I6" s="15">
        <v>381</v>
      </c>
      <c r="J6" s="16">
        <v>508</v>
      </c>
      <c r="K6" s="14">
        <v>338.78</v>
      </c>
      <c r="L6" s="15">
        <v>623</v>
      </c>
      <c r="M6" s="16">
        <v>961.78</v>
      </c>
      <c r="N6" s="14">
        <f t="shared" ref="N6:N36" si="0">B6+E6+H6+K6</f>
        <v>465.78</v>
      </c>
      <c r="O6" s="15">
        <f t="shared" ref="O6:O36" si="1">C6+F6+I6+L6</f>
        <v>1004</v>
      </c>
      <c r="P6" s="16">
        <f t="shared" ref="P6:P36" si="2">N6+O6</f>
        <v>1469.78</v>
      </c>
      <c r="R6" s="30"/>
    </row>
    <row r="7" spans="1:18" s="4" customFormat="1" ht="18" customHeight="1" x14ac:dyDescent="0.2">
      <c r="A7" s="29" t="s">
        <v>38</v>
      </c>
      <c r="B7" s="14">
        <v>100</v>
      </c>
      <c r="C7" s="15">
        <v>2858.74</v>
      </c>
      <c r="D7" s="16">
        <v>2958.74</v>
      </c>
      <c r="E7" s="14">
        <v>103</v>
      </c>
      <c r="F7" s="15">
        <v>2705.25</v>
      </c>
      <c r="G7" s="16">
        <v>2808.25</v>
      </c>
      <c r="H7" s="14">
        <v>95</v>
      </c>
      <c r="I7" s="15">
        <v>1664</v>
      </c>
      <c r="J7" s="16">
        <v>1759</v>
      </c>
      <c r="K7" s="14">
        <v>136</v>
      </c>
      <c r="L7" s="15">
        <v>2172.5</v>
      </c>
      <c r="M7" s="16">
        <v>2308.5</v>
      </c>
      <c r="N7" s="14">
        <f t="shared" si="0"/>
        <v>434</v>
      </c>
      <c r="O7" s="15">
        <f t="shared" si="1"/>
        <v>9400.49</v>
      </c>
      <c r="P7" s="16">
        <f t="shared" si="2"/>
        <v>9834.49</v>
      </c>
      <c r="R7" s="30"/>
    </row>
    <row r="8" spans="1:18" s="4" customFormat="1" ht="18" customHeight="1" x14ac:dyDescent="0.2">
      <c r="A8" s="20" t="s">
        <v>39</v>
      </c>
      <c r="B8" s="14">
        <v>0</v>
      </c>
      <c r="C8" s="15">
        <v>0</v>
      </c>
      <c r="D8" s="16">
        <v>0</v>
      </c>
      <c r="E8" s="14">
        <v>0</v>
      </c>
      <c r="F8" s="15">
        <v>0</v>
      </c>
      <c r="G8" s="16">
        <v>0</v>
      </c>
      <c r="H8" s="14">
        <v>0</v>
      </c>
      <c r="I8" s="15">
        <v>0</v>
      </c>
      <c r="J8" s="16">
        <v>0</v>
      </c>
      <c r="K8" s="14">
        <v>13.15</v>
      </c>
      <c r="L8" s="15">
        <v>0</v>
      </c>
      <c r="M8" s="16">
        <v>13.15</v>
      </c>
      <c r="N8" s="14">
        <f t="shared" si="0"/>
        <v>13.15</v>
      </c>
      <c r="O8" s="15">
        <f t="shared" si="1"/>
        <v>0</v>
      </c>
      <c r="P8" s="16">
        <f t="shared" si="2"/>
        <v>13.15</v>
      </c>
    </row>
    <row r="9" spans="1:18" s="4" customFormat="1" ht="18" customHeight="1" x14ac:dyDescent="0.2">
      <c r="A9" s="29" t="s">
        <v>40</v>
      </c>
      <c r="B9" s="14">
        <v>0</v>
      </c>
      <c r="C9" s="15">
        <v>0</v>
      </c>
      <c r="D9" s="16">
        <v>0</v>
      </c>
      <c r="E9" s="14">
        <v>0</v>
      </c>
      <c r="F9" s="15">
        <v>0</v>
      </c>
      <c r="G9" s="16">
        <v>0</v>
      </c>
      <c r="H9" s="14">
        <v>0</v>
      </c>
      <c r="I9" s="15">
        <v>0</v>
      </c>
      <c r="J9" s="16">
        <v>0</v>
      </c>
      <c r="K9" s="14">
        <v>0</v>
      </c>
      <c r="L9" s="15">
        <v>0</v>
      </c>
      <c r="M9" s="16">
        <v>0</v>
      </c>
      <c r="N9" s="14">
        <f t="shared" si="0"/>
        <v>0</v>
      </c>
      <c r="O9" s="15">
        <f t="shared" si="1"/>
        <v>0</v>
      </c>
      <c r="P9" s="16">
        <f t="shared" si="2"/>
        <v>0</v>
      </c>
      <c r="R9" s="30"/>
    </row>
    <row r="10" spans="1:18" s="4" customFormat="1" ht="18" customHeight="1" x14ac:dyDescent="0.2">
      <c r="A10" s="20" t="s">
        <v>41</v>
      </c>
      <c r="B10" s="14">
        <v>0</v>
      </c>
      <c r="C10" s="15">
        <v>0</v>
      </c>
      <c r="D10" s="16">
        <v>0</v>
      </c>
      <c r="E10" s="14">
        <v>0</v>
      </c>
      <c r="F10" s="15">
        <v>0</v>
      </c>
      <c r="G10" s="16">
        <v>0</v>
      </c>
      <c r="H10" s="14">
        <v>0</v>
      </c>
      <c r="I10" s="15">
        <v>0</v>
      </c>
      <c r="J10" s="16">
        <v>0</v>
      </c>
      <c r="K10" s="14">
        <v>0</v>
      </c>
      <c r="L10" s="15">
        <v>0</v>
      </c>
      <c r="M10" s="16">
        <v>0</v>
      </c>
      <c r="N10" s="14">
        <f t="shared" si="0"/>
        <v>0</v>
      </c>
      <c r="O10" s="15">
        <f t="shared" si="1"/>
        <v>0</v>
      </c>
      <c r="P10" s="16">
        <f t="shared" si="2"/>
        <v>0</v>
      </c>
    </row>
    <row r="11" spans="1:18" s="4" customFormat="1" ht="18" customHeight="1" x14ac:dyDescent="0.2">
      <c r="A11" s="20" t="s">
        <v>42</v>
      </c>
      <c r="B11" s="14">
        <v>0</v>
      </c>
      <c r="C11" s="15">
        <v>0</v>
      </c>
      <c r="D11" s="16">
        <v>0</v>
      </c>
      <c r="E11" s="14">
        <v>0</v>
      </c>
      <c r="F11" s="15">
        <v>0</v>
      </c>
      <c r="G11" s="16">
        <v>0</v>
      </c>
      <c r="H11" s="14">
        <v>0</v>
      </c>
      <c r="I11" s="15">
        <v>0</v>
      </c>
      <c r="J11" s="16">
        <v>0</v>
      </c>
      <c r="K11" s="14">
        <v>11.48</v>
      </c>
      <c r="L11" s="15">
        <v>9.8000000000000007</v>
      </c>
      <c r="M11" s="16">
        <v>21.28</v>
      </c>
      <c r="N11" s="14">
        <f t="shared" si="0"/>
        <v>11.48</v>
      </c>
      <c r="O11" s="15">
        <f t="shared" si="1"/>
        <v>9.8000000000000007</v>
      </c>
      <c r="P11" s="16">
        <f t="shared" si="2"/>
        <v>21.28</v>
      </c>
    </row>
    <row r="12" spans="1:18" s="4" customFormat="1" ht="18" customHeight="1" x14ac:dyDescent="0.2">
      <c r="A12" s="20" t="s">
        <v>43</v>
      </c>
      <c r="B12" s="14">
        <v>185.62</v>
      </c>
      <c r="C12" s="15">
        <v>28.77</v>
      </c>
      <c r="D12" s="16">
        <v>214.39</v>
      </c>
      <c r="E12" s="14">
        <v>19.649999999999999</v>
      </c>
      <c r="F12" s="15">
        <v>39.020000000000003</v>
      </c>
      <c r="G12" s="16">
        <v>58.67</v>
      </c>
      <c r="H12" s="14">
        <v>19.489999999999998</v>
      </c>
      <c r="I12" s="15">
        <v>13.75</v>
      </c>
      <c r="J12" s="16">
        <v>33.24</v>
      </c>
      <c r="K12" s="14">
        <v>60.54</v>
      </c>
      <c r="L12" s="15">
        <v>18.63</v>
      </c>
      <c r="M12" s="16">
        <v>79.17</v>
      </c>
      <c r="N12" s="14">
        <f t="shared" si="0"/>
        <v>285.3</v>
      </c>
      <c r="O12" s="15">
        <f t="shared" si="1"/>
        <v>100.17</v>
      </c>
      <c r="P12" s="16">
        <f t="shared" si="2"/>
        <v>385.47</v>
      </c>
    </row>
    <row r="13" spans="1:18" s="4" customFormat="1" ht="18" customHeight="1" x14ac:dyDescent="0.2">
      <c r="A13" s="20" t="s">
        <v>44</v>
      </c>
      <c r="B13" s="14">
        <v>0</v>
      </c>
      <c r="C13" s="15">
        <v>0</v>
      </c>
      <c r="D13" s="16">
        <v>0</v>
      </c>
      <c r="E13" s="14">
        <v>0</v>
      </c>
      <c r="F13" s="15">
        <v>0</v>
      </c>
      <c r="G13" s="16">
        <v>0</v>
      </c>
      <c r="H13" s="14">
        <v>59.72</v>
      </c>
      <c r="I13" s="15">
        <v>20</v>
      </c>
      <c r="J13" s="16">
        <v>79.72</v>
      </c>
      <c r="K13" s="14">
        <v>89.73</v>
      </c>
      <c r="L13" s="15">
        <v>39</v>
      </c>
      <c r="M13" s="16">
        <v>128.72999999999999</v>
      </c>
      <c r="N13" s="14">
        <f t="shared" si="0"/>
        <v>149.44999999999999</v>
      </c>
      <c r="O13" s="15">
        <f t="shared" si="1"/>
        <v>59</v>
      </c>
      <c r="P13" s="16">
        <f t="shared" si="2"/>
        <v>208.45</v>
      </c>
    </row>
    <row r="14" spans="1:18" s="4" customFormat="1" ht="18" customHeight="1" x14ac:dyDescent="0.2">
      <c r="A14" s="20" t="s">
        <v>45</v>
      </c>
      <c r="B14" s="14">
        <v>0</v>
      </c>
      <c r="C14" s="15">
        <v>0</v>
      </c>
      <c r="D14" s="16">
        <v>0</v>
      </c>
      <c r="E14" s="14">
        <v>0</v>
      </c>
      <c r="F14" s="15">
        <v>0</v>
      </c>
      <c r="G14" s="16">
        <v>0</v>
      </c>
      <c r="H14" s="14">
        <v>0</v>
      </c>
      <c r="I14" s="15">
        <v>0</v>
      </c>
      <c r="J14" s="16">
        <v>0</v>
      </c>
      <c r="K14" s="14">
        <v>0</v>
      </c>
      <c r="L14" s="15">
        <v>0</v>
      </c>
      <c r="M14" s="16">
        <v>0</v>
      </c>
      <c r="N14" s="14">
        <f t="shared" si="0"/>
        <v>0</v>
      </c>
      <c r="O14" s="15">
        <f t="shared" si="1"/>
        <v>0</v>
      </c>
      <c r="P14" s="16">
        <f t="shared" si="2"/>
        <v>0</v>
      </c>
    </row>
    <row r="15" spans="1:18" s="4" customFormat="1" ht="18" customHeight="1" x14ac:dyDescent="0.2">
      <c r="A15" s="29" t="s">
        <v>46</v>
      </c>
      <c r="B15" s="14">
        <v>0</v>
      </c>
      <c r="C15" s="15">
        <v>0</v>
      </c>
      <c r="D15" s="16">
        <v>0</v>
      </c>
      <c r="E15" s="14">
        <v>0</v>
      </c>
      <c r="F15" s="15">
        <v>0</v>
      </c>
      <c r="G15" s="16">
        <v>0</v>
      </c>
      <c r="H15" s="14">
        <v>0</v>
      </c>
      <c r="I15" s="15">
        <v>0</v>
      </c>
      <c r="J15" s="16">
        <v>0</v>
      </c>
      <c r="K15" s="14">
        <v>0</v>
      </c>
      <c r="L15" s="15">
        <v>0</v>
      </c>
      <c r="M15" s="16">
        <v>0</v>
      </c>
      <c r="N15" s="14">
        <f t="shared" si="0"/>
        <v>0</v>
      </c>
      <c r="O15" s="15">
        <f t="shared" si="1"/>
        <v>0</v>
      </c>
      <c r="P15" s="16">
        <f t="shared" si="2"/>
        <v>0</v>
      </c>
      <c r="R15" s="30"/>
    </row>
    <row r="16" spans="1:18" s="4" customFormat="1" ht="18" customHeight="1" x14ac:dyDescent="0.2">
      <c r="A16" s="29" t="s">
        <v>47</v>
      </c>
      <c r="B16" s="14">
        <v>0</v>
      </c>
      <c r="C16" s="15">
        <v>0</v>
      </c>
      <c r="D16" s="16">
        <v>0</v>
      </c>
      <c r="E16" s="14">
        <v>0</v>
      </c>
      <c r="F16" s="15">
        <v>0</v>
      </c>
      <c r="G16" s="16">
        <v>0</v>
      </c>
      <c r="H16" s="14">
        <v>0</v>
      </c>
      <c r="I16" s="15">
        <v>0</v>
      </c>
      <c r="J16" s="16">
        <v>0</v>
      </c>
      <c r="K16" s="14">
        <v>0</v>
      </c>
      <c r="L16" s="15">
        <v>0</v>
      </c>
      <c r="M16" s="16">
        <v>0</v>
      </c>
      <c r="N16" s="14">
        <f t="shared" si="0"/>
        <v>0</v>
      </c>
      <c r="O16" s="15">
        <f t="shared" si="1"/>
        <v>0</v>
      </c>
      <c r="P16" s="16">
        <f t="shared" si="2"/>
        <v>0</v>
      </c>
      <c r="R16" s="30"/>
    </row>
    <row r="17" spans="1:18" s="4" customFormat="1" ht="18" customHeight="1" x14ac:dyDescent="0.2">
      <c r="A17" s="29" t="s">
        <v>48</v>
      </c>
      <c r="B17" s="14">
        <v>279.42</v>
      </c>
      <c r="C17" s="15">
        <v>128.13999999999999</v>
      </c>
      <c r="D17" s="16">
        <v>407.56</v>
      </c>
      <c r="E17" s="14">
        <v>281.70999999999998</v>
      </c>
      <c r="F17" s="15">
        <v>127.83</v>
      </c>
      <c r="G17" s="16">
        <v>409.54</v>
      </c>
      <c r="H17" s="14">
        <f>102.36+52.2</f>
        <v>154.56</v>
      </c>
      <c r="I17" s="15">
        <f>29.66+58.7</f>
        <v>88.36</v>
      </c>
      <c r="J17" s="16">
        <v>132.02000000000001</v>
      </c>
      <c r="K17" s="14">
        <v>250.62</v>
      </c>
      <c r="L17" s="15">
        <v>129.13</v>
      </c>
      <c r="M17" s="16">
        <v>0</v>
      </c>
      <c r="N17" s="14">
        <f>B17+E17+H17+K17</f>
        <v>966.31000000000006</v>
      </c>
      <c r="O17" s="15">
        <f>C17+F17+I17+L17</f>
        <v>473.46</v>
      </c>
      <c r="P17" s="16">
        <f t="shared" si="2"/>
        <v>1439.77</v>
      </c>
      <c r="R17" s="30"/>
    </row>
    <row r="18" spans="1:18" s="4" customFormat="1" ht="18" customHeight="1" x14ac:dyDescent="0.2">
      <c r="A18" s="29" t="s">
        <v>49</v>
      </c>
      <c r="B18" s="14">
        <v>2281.4899999999998</v>
      </c>
      <c r="C18" s="15">
        <v>1736.93</v>
      </c>
      <c r="D18" s="16">
        <v>4018.42</v>
      </c>
      <c r="E18" s="14">
        <v>2570.21</v>
      </c>
      <c r="F18" s="15">
        <v>2005.53</v>
      </c>
      <c r="G18" s="16">
        <v>4575.74</v>
      </c>
      <c r="H18" s="14">
        <v>1945.19</v>
      </c>
      <c r="I18" s="15">
        <v>1406.86</v>
      </c>
      <c r="J18" s="16">
        <v>3352.05</v>
      </c>
      <c r="K18" s="14">
        <v>2133.5300000000002</v>
      </c>
      <c r="L18" s="15">
        <v>1444.58</v>
      </c>
      <c r="M18" s="16">
        <v>3578.11</v>
      </c>
      <c r="N18" s="14">
        <f t="shared" si="0"/>
        <v>8930.42</v>
      </c>
      <c r="O18" s="15">
        <f t="shared" si="1"/>
        <v>6593.9</v>
      </c>
      <c r="P18" s="16">
        <f t="shared" si="2"/>
        <v>15524.32</v>
      </c>
      <c r="R18" s="30"/>
    </row>
    <row r="19" spans="1:18" s="4" customFormat="1" ht="18" customHeight="1" x14ac:dyDescent="0.2">
      <c r="A19" s="29" t="s">
        <v>51</v>
      </c>
      <c r="B19" s="14">
        <v>0</v>
      </c>
      <c r="C19" s="15">
        <v>0</v>
      </c>
      <c r="D19" s="16">
        <v>0</v>
      </c>
      <c r="E19" s="14">
        <v>0</v>
      </c>
      <c r="F19" s="15">
        <v>0</v>
      </c>
      <c r="G19" s="16">
        <v>0</v>
      </c>
      <c r="H19" s="14">
        <v>0</v>
      </c>
      <c r="I19" s="15">
        <v>61.43</v>
      </c>
      <c r="J19" s="16">
        <v>61.43</v>
      </c>
      <c r="K19" s="14">
        <v>5</v>
      </c>
      <c r="L19" s="15">
        <v>100.07</v>
      </c>
      <c r="M19" s="16">
        <v>105.07</v>
      </c>
      <c r="N19" s="14">
        <f t="shared" si="0"/>
        <v>5</v>
      </c>
      <c r="O19" s="15">
        <f t="shared" si="1"/>
        <v>161.5</v>
      </c>
      <c r="P19" s="16">
        <f t="shared" si="2"/>
        <v>166.5</v>
      </c>
      <c r="R19" s="30"/>
    </row>
    <row r="20" spans="1:18" s="4" customFormat="1" ht="18" customHeight="1" x14ac:dyDescent="0.2">
      <c r="A20" s="29" t="s">
        <v>50</v>
      </c>
      <c r="B20" s="14">
        <v>59.25</v>
      </c>
      <c r="C20" s="15">
        <v>140.38</v>
      </c>
      <c r="D20" s="16">
        <v>199.63</v>
      </c>
      <c r="E20" s="14">
        <v>81.59</v>
      </c>
      <c r="F20" s="15">
        <v>218.5</v>
      </c>
      <c r="G20" s="16">
        <v>300.08999999999997</v>
      </c>
      <c r="H20" s="14">
        <v>29.99</v>
      </c>
      <c r="I20" s="15">
        <v>36.65</v>
      </c>
      <c r="J20" s="16">
        <v>66.64</v>
      </c>
      <c r="K20" s="14">
        <v>0</v>
      </c>
      <c r="L20" s="15">
        <v>0</v>
      </c>
      <c r="M20" s="16">
        <v>0</v>
      </c>
      <c r="N20" s="14">
        <f t="shared" si="0"/>
        <v>170.83</v>
      </c>
      <c r="O20" s="15">
        <f t="shared" si="1"/>
        <v>395.53</v>
      </c>
      <c r="P20" s="16">
        <f t="shared" si="2"/>
        <v>566.36</v>
      </c>
      <c r="R20" s="30"/>
    </row>
    <row r="21" spans="1:18" s="4" customFormat="1" ht="18" customHeight="1" x14ac:dyDescent="0.2">
      <c r="A21" s="29" t="s">
        <v>52</v>
      </c>
      <c r="B21" s="14">
        <v>21.71</v>
      </c>
      <c r="C21" s="15">
        <v>41.87</v>
      </c>
      <c r="D21" s="16">
        <v>63.58</v>
      </c>
      <c r="E21" s="14">
        <v>21.4</v>
      </c>
      <c r="F21" s="15">
        <v>30</v>
      </c>
      <c r="G21" s="16">
        <v>51.4</v>
      </c>
      <c r="H21" s="14">
        <v>0</v>
      </c>
      <c r="I21" s="15">
        <v>10</v>
      </c>
      <c r="J21" s="16">
        <v>10</v>
      </c>
      <c r="K21" s="14">
        <v>0</v>
      </c>
      <c r="L21" s="15">
        <v>0</v>
      </c>
      <c r="M21" s="16">
        <v>0</v>
      </c>
      <c r="N21" s="14">
        <f t="shared" si="0"/>
        <v>43.11</v>
      </c>
      <c r="O21" s="15">
        <f t="shared" si="1"/>
        <v>81.87</v>
      </c>
      <c r="P21" s="16">
        <f t="shared" si="2"/>
        <v>124.98</v>
      </c>
      <c r="R21" s="30"/>
    </row>
    <row r="22" spans="1:18" s="6" customFormat="1" ht="18" customHeight="1" x14ac:dyDescent="0.2">
      <c r="A22" s="29" t="s">
        <v>53</v>
      </c>
      <c r="B22" s="14">
        <v>0</v>
      </c>
      <c r="C22" s="15">
        <v>0</v>
      </c>
      <c r="D22" s="16">
        <v>0</v>
      </c>
      <c r="E22" s="14">
        <v>0</v>
      </c>
      <c r="F22" s="15">
        <v>0</v>
      </c>
      <c r="G22" s="16">
        <v>0</v>
      </c>
      <c r="H22" s="14">
        <v>0</v>
      </c>
      <c r="I22" s="15">
        <v>0</v>
      </c>
      <c r="J22" s="16">
        <v>0</v>
      </c>
      <c r="K22" s="14">
        <v>0</v>
      </c>
      <c r="L22" s="15">
        <v>0</v>
      </c>
      <c r="M22" s="16">
        <v>0</v>
      </c>
      <c r="N22" s="14">
        <f t="shared" si="0"/>
        <v>0</v>
      </c>
      <c r="O22" s="15">
        <f t="shared" si="1"/>
        <v>0</v>
      </c>
      <c r="P22" s="16">
        <f t="shared" si="2"/>
        <v>0</v>
      </c>
      <c r="R22" s="30"/>
    </row>
    <row r="23" spans="1:18" s="4" customFormat="1" ht="18" customHeight="1" x14ac:dyDescent="0.2">
      <c r="A23" s="29" t="s">
        <v>54</v>
      </c>
      <c r="B23" s="14">
        <v>28.46</v>
      </c>
      <c r="C23" s="15">
        <v>7.51</v>
      </c>
      <c r="D23" s="16">
        <v>35.97</v>
      </c>
      <c r="E23" s="14">
        <v>0</v>
      </c>
      <c r="F23" s="15">
        <v>31.49</v>
      </c>
      <c r="G23" s="16">
        <v>31.49</v>
      </c>
      <c r="H23" s="14">
        <v>3</v>
      </c>
      <c r="I23" s="15">
        <v>26.84</v>
      </c>
      <c r="J23" s="16">
        <v>29.84</v>
      </c>
      <c r="K23" s="14">
        <v>24.88</v>
      </c>
      <c r="L23" s="15">
        <v>94.53</v>
      </c>
      <c r="M23" s="16">
        <v>119.41</v>
      </c>
      <c r="N23" s="14">
        <f t="shared" si="0"/>
        <v>56.34</v>
      </c>
      <c r="O23" s="15">
        <f t="shared" si="1"/>
        <v>160.37</v>
      </c>
      <c r="P23" s="16">
        <f t="shared" si="2"/>
        <v>216.71</v>
      </c>
      <c r="R23" s="30"/>
    </row>
    <row r="24" spans="1:18" s="9" customFormat="1" ht="18" customHeight="1" x14ac:dyDescent="0.2">
      <c r="A24" s="29" t="s">
        <v>55</v>
      </c>
      <c r="B24" s="14">
        <v>986.58</v>
      </c>
      <c r="C24" s="15">
        <v>231</v>
      </c>
      <c r="D24" s="16">
        <v>1217.58</v>
      </c>
      <c r="E24" s="14">
        <v>903.3</v>
      </c>
      <c r="F24" s="15">
        <v>175.33</v>
      </c>
      <c r="G24" s="16">
        <v>1078.6300000000001</v>
      </c>
      <c r="H24" s="14">
        <v>971</v>
      </c>
      <c r="I24" s="15">
        <v>126</v>
      </c>
      <c r="J24" s="16">
        <v>1097</v>
      </c>
      <c r="K24" s="14">
        <f>635.56+299</f>
        <v>934.56</v>
      </c>
      <c r="L24" s="15">
        <f>112+81.5</f>
        <v>193.5</v>
      </c>
      <c r="M24" s="16">
        <v>747.56</v>
      </c>
      <c r="N24" s="14">
        <f t="shared" si="0"/>
        <v>3795.44</v>
      </c>
      <c r="O24" s="15">
        <f t="shared" si="1"/>
        <v>725.83</v>
      </c>
      <c r="P24" s="16">
        <f t="shared" si="2"/>
        <v>4521.2700000000004</v>
      </c>
      <c r="R24" s="30"/>
    </row>
    <row r="25" spans="1:18" s="4" customFormat="1" ht="18" customHeight="1" x14ac:dyDescent="0.2">
      <c r="A25" s="29" t="s">
        <v>56</v>
      </c>
      <c r="B25" s="14">
        <v>170.17</v>
      </c>
      <c r="C25" s="15">
        <v>36.380000000000003</v>
      </c>
      <c r="D25" s="16">
        <v>206.55</v>
      </c>
      <c r="E25" s="14">
        <v>162.19999999999999</v>
      </c>
      <c r="F25" s="15">
        <v>24.01</v>
      </c>
      <c r="G25" s="16">
        <v>186.21</v>
      </c>
      <c r="H25" s="14">
        <v>202.98</v>
      </c>
      <c r="I25" s="15">
        <v>61.18</v>
      </c>
      <c r="J25" s="16">
        <v>264.16000000000003</v>
      </c>
      <c r="K25" s="14">
        <v>148.58000000000001</v>
      </c>
      <c r="L25" s="15">
        <v>48.1</v>
      </c>
      <c r="M25" s="16">
        <v>196.68</v>
      </c>
      <c r="N25" s="14">
        <f t="shared" si="0"/>
        <v>683.93000000000006</v>
      </c>
      <c r="O25" s="15">
        <f t="shared" si="1"/>
        <v>169.67</v>
      </c>
      <c r="P25" s="16">
        <f t="shared" si="2"/>
        <v>853.6</v>
      </c>
      <c r="Q25" s="7"/>
      <c r="R25" s="30"/>
    </row>
    <row r="26" spans="1:18" s="4" customFormat="1" ht="18" customHeight="1" x14ac:dyDescent="0.2">
      <c r="A26" s="20" t="s">
        <v>58</v>
      </c>
      <c r="B26" s="14">
        <v>0</v>
      </c>
      <c r="C26" s="15">
        <v>0</v>
      </c>
      <c r="D26" s="16">
        <v>0</v>
      </c>
      <c r="E26" s="14">
        <v>0</v>
      </c>
      <c r="F26" s="15">
        <v>0</v>
      </c>
      <c r="G26" s="16">
        <v>0</v>
      </c>
      <c r="H26" s="14">
        <v>0</v>
      </c>
      <c r="I26" s="15">
        <v>0</v>
      </c>
      <c r="J26" s="16">
        <v>0</v>
      </c>
      <c r="K26" s="14">
        <v>0</v>
      </c>
      <c r="L26" s="15">
        <v>29.66</v>
      </c>
      <c r="M26" s="16">
        <v>29.66</v>
      </c>
      <c r="N26" s="14">
        <f t="shared" si="0"/>
        <v>0</v>
      </c>
      <c r="O26" s="15">
        <f t="shared" si="1"/>
        <v>29.66</v>
      </c>
      <c r="P26" s="16">
        <f t="shared" si="2"/>
        <v>29.66</v>
      </c>
      <c r="Q26" s="7"/>
      <c r="R26" s="30"/>
    </row>
    <row r="27" spans="1:18" s="4" customFormat="1" ht="18" customHeight="1" x14ac:dyDescent="0.2">
      <c r="A27" s="29" t="s">
        <v>59</v>
      </c>
      <c r="B27" s="14">
        <v>52.69</v>
      </c>
      <c r="C27" s="15">
        <v>40.04</v>
      </c>
      <c r="D27" s="16">
        <v>92.73</v>
      </c>
      <c r="E27" s="14">
        <v>37.79</v>
      </c>
      <c r="F27" s="15">
        <v>27.45</v>
      </c>
      <c r="G27" s="16">
        <v>65.239999999999995</v>
      </c>
      <c r="H27" s="14">
        <v>17.04</v>
      </c>
      <c r="I27" s="15">
        <v>10.09</v>
      </c>
      <c r="J27" s="16">
        <v>27.13</v>
      </c>
      <c r="K27" s="14">
        <v>19.79</v>
      </c>
      <c r="L27" s="15">
        <v>30.29</v>
      </c>
      <c r="M27" s="16">
        <v>50.08</v>
      </c>
      <c r="N27" s="14">
        <f t="shared" si="0"/>
        <v>127.30999999999997</v>
      </c>
      <c r="O27" s="15">
        <f t="shared" si="1"/>
        <v>107.87</v>
      </c>
      <c r="P27" s="16">
        <f t="shared" si="2"/>
        <v>235.17999999999998</v>
      </c>
      <c r="Q27" s="7"/>
      <c r="R27" s="30"/>
    </row>
    <row r="28" spans="1:18" s="4" customFormat="1" ht="18" customHeight="1" x14ac:dyDescent="0.2">
      <c r="A28" s="29" t="s">
        <v>60</v>
      </c>
      <c r="B28" s="14">
        <v>0</v>
      </c>
      <c r="C28" s="15">
        <v>0</v>
      </c>
      <c r="D28" s="16">
        <v>0</v>
      </c>
      <c r="E28" s="14">
        <v>0</v>
      </c>
      <c r="F28" s="15">
        <v>0</v>
      </c>
      <c r="G28" s="16">
        <v>0</v>
      </c>
      <c r="H28" s="14">
        <v>0</v>
      </c>
      <c r="I28" s="15">
        <v>0</v>
      </c>
      <c r="J28" s="16">
        <v>0</v>
      </c>
      <c r="K28" s="14">
        <v>6</v>
      </c>
      <c r="L28" s="15">
        <v>0</v>
      </c>
      <c r="M28" s="16">
        <v>0</v>
      </c>
      <c r="N28" s="14">
        <f t="shared" si="0"/>
        <v>6</v>
      </c>
      <c r="O28" s="15">
        <f t="shared" si="1"/>
        <v>0</v>
      </c>
      <c r="P28" s="16">
        <f t="shared" si="2"/>
        <v>6</v>
      </c>
      <c r="Q28" s="7"/>
      <c r="R28" s="30"/>
    </row>
    <row r="29" spans="1:18" s="4" customFormat="1" ht="18" customHeight="1" x14ac:dyDescent="0.2">
      <c r="A29" s="29" t="s">
        <v>61</v>
      </c>
      <c r="B29" s="14">
        <v>0</v>
      </c>
      <c r="C29" s="15">
        <v>0</v>
      </c>
      <c r="D29" s="16">
        <v>0</v>
      </c>
      <c r="E29" s="14">
        <v>0</v>
      </c>
      <c r="F29" s="15">
        <v>0</v>
      </c>
      <c r="G29" s="16">
        <v>0</v>
      </c>
      <c r="H29" s="14">
        <v>0</v>
      </c>
      <c r="I29" s="15">
        <v>0</v>
      </c>
      <c r="J29" s="16">
        <v>0</v>
      </c>
      <c r="K29" s="14">
        <v>17.73</v>
      </c>
      <c r="L29" s="15">
        <v>8.17</v>
      </c>
      <c r="M29" s="16">
        <v>25.9</v>
      </c>
      <c r="N29" s="14">
        <f t="shared" si="0"/>
        <v>17.73</v>
      </c>
      <c r="O29" s="15">
        <f t="shared" si="1"/>
        <v>8.17</v>
      </c>
      <c r="P29" s="16">
        <f t="shared" si="2"/>
        <v>25.9</v>
      </c>
      <c r="Q29" s="7"/>
      <c r="R29" s="30"/>
    </row>
    <row r="30" spans="1:18" s="4" customFormat="1" ht="18" customHeight="1" x14ac:dyDescent="0.2">
      <c r="A30" s="29" t="s">
        <v>63</v>
      </c>
      <c r="B30" s="14">
        <v>0</v>
      </c>
      <c r="C30" s="15">
        <v>0</v>
      </c>
      <c r="D30" s="16">
        <v>0</v>
      </c>
      <c r="E30" s="14">
        <v>0</v>
      </c>
      <c r="F30" s="15">
        <v>0</v>
      </c>
      <c r="G30" s="16">
        <v>0</v>
      </c>
      <c r="H30" s="14">
        <v>0</v>
      </c>
      <c r="I30" s="15">
        <v>0</v>
      </c>
      <c r="J30" s="16">
        <v>0</v>
      </c>
      <c r="K30" s="14">
        <v>0</v>
      </c>
      <c r="L30" s="15">
        <v>0</v>
      </c>
      <c r="M30" s="16">
        <v>0</v>
      </c>
      <c r="N30" s="14">
        <f t="shared" si="0"/>
        <v>0</v>
      </c>
      <c r="O30" s="15">
        <f t="shared" si="1"/>
        <v>0</v>
      </c>
      <c r="P30" s="16">
        <f t="shared" si="2"/>
        <v>0</v>
      </c>
      <c r="Q30" s="7"/>
      <c r="R30" s="30"/>
    </row>
    <row r="31" spans="1:18" s="4" customFormat="1" ht="18" customHeight="1" x14ac:dyDescent="0.2">
      <c r="A31" s="29" t="s">
        <v>62</v>
      </c>
      <c r="B31" s="14">
        <v>0</v>
      </c>
      <c r="C31" s="15">
        <v>0</v>
      </c>
      <c r="D31" s="16">
        <v>0</v>
      </c>
      <c r="E31" s="14">
        <v>0</v>
      </c>
      <c r="F31" s="15">
        <v>0</v>
      </c>
      <c r="G31" s="16">
        <v>0</v>
      </c>
      <c r="H31" s="14">
        <v>0</v>
      </c>
      <c r="I31" s="15">
        <v>0</v>
      </c>
      <c r="J31" s="16">
        <v>0</v>
      </c>
      <c r="K31" s="14">
        <v>0</v>
      </c>
      <c r="L31" s="15">
        <v>0</v>
      </c>
      <c r="M31" s="16">
        <v>0</v>
      </c>
      <c r="N31" s="14">
        <v>0</v>
      </c>
      <c r="O31" s="15">
        <v>0</v>
      </c>
      <c r="P31" s="16">
        <f t="shared" si="2"/>
        <v>0</v>
      </c>
      <c r="Q31" s="7"/>
      <c r="R31" s="30"/>
    </row>
    <row r="32" spans="1:18" s="4" customFormat="1" ht="18" customHeight="1" x14ac:dyDescent="0.2">
      <c r="A32" s="29" t="s">
        <v>64</v>
      </c>
      <c r="B32" s="14">
        <v>190.46</v>
      </c>
      <c r="C32" s="15">
        <v>257.05</v>
      </c>
      <c r="D32" s="16">
        <v>447.51</v>
      </c>
      <c r="E32" s="14">
        <v>163.74</v>
      </c>
      <c r="F32" s="15">
        <v>271.54000000000002</v>
      </c>
      <c r="G32" s="16">
        <v>435.28</v>
      </c>
      <c r="H32" s="14">
        <v>102.47</v>
      </c>
      <c r="I32" s="15">
        <v>69.099999999999994</v>
      </c>
      <c r="J32" s="16">
        <v>171.57</v>
      </c>
      <c r="K32" s="14">
        <v>155.01</v>
      </c>
      <c r="L32" s="15">
        <v>147.51</v>
      </c>
      <c r="M32" s="16">
        <v>302.52</v>
      </c>
      <c r="N32" s="14">
        <f t="shared" si="0"/>
        <v>611.68000000000006</v>
      </c>
      <c r="O32" s="15">
        <f t="shared" si="1"/>
        <v>745.2</v>
      </c>
      <c r="P32" s="16">
        <f t="shared" si="2"/>
        <v>1356.88</v>
      </c>
      <c r="Q32" s="7"/>
      <c r="R32" s="30"/>
    </row>
    <row r="33" spans="1:18" s="4" customFormat="1" ht="18" customHeight="1" x14ac:dyDescent="0.2">
      <c r="A33" s="20" t="s">
        <v>66</v>
      </c>
      <c r="B33" s="14">
        <v>0</v>
      </c>
      <c r="C33" s="15">
        <v>0</v>
      </c>
      <c r="D33" s="16">
        <v>0</v>
      </c>
      <c r="E33" s="14">
        <v>0</v>
      </c>
      <c r="F33" s="15">
        <v>0</v>
      </c>
      <c r="G33" s="16">
        <v>0</v>
      </c>
      <c r="H33" s="14">
        <v>0</v>
      </c>
      <c r="I33" s="15">
        <v>0</v>
      </c>
      <c r="J33" s="16">
        <v>0</v>
      </c>
      <c r="K33" s="14">
        <v>0</v>
      </c>
      <c r="L33" s="15">
        <v>0</v>
      </c>
      <c r="M33" s="16">
        <v>0</v>
      </c>
      <c r="N33" s="14">
        <f t="shared" si="0"/>
        <v>0</v>
      </c>
      <c r="O33" s="15">
        <f t="shared" si="1"/>
        <v>0</v>
      </c>
      <c r="P33" s="16">
        <f t="shared" si="2"/>
        <v>0</v>
      </c>
      <c r="Q33" s="7"/>
      <c r="R33" s="30"/>
    </row>
    <row r="34" spans="1:18" s="4" customFormat="1" ht="18" customHeight="1" x14ac:dyDescent="0.2">
      <c r="A34" s="20" t="s">
        <v>69</v>
      </c>
      <c r="B34" s="14">
        <v>0</v>
      </c>
      <c r="C34" s="15">
        <v>0</v>
      </c>
      <c r="D34" s="16">
        <v>0</v>
      </c>
      <c r="E34" s="14">
        <v>0</v>
      </c>
      <c r="F34" s="15">
        <v>0</v>
      </c>
      <c r="G34" s="16">
        <v>0</v>
      </c>
      <c r="H34" s="14">
        <v>0</v>
      </c>
      <c r="I34" s="15">
        <v>0</v>
      </c>
      <c r="J34" s="16">
        <v>0</v>
      </c>
      <c r="K34" s="14">
        <v>0</v>
      </c>
      <c r="L34" s="15">
        <v>0</v>
      </c>
      <c r="M34" s="16">
        <v>0</v>
      </c>
      <c r="N34" s="14">
        <f t="shared" si="0"/>
        <v>0</v>
      </c>
      <c r="O34" s="15">
        <f t="shared" si="1"/>
        <v>0</v>
      </c>
      <c r="P34" s="16">
        <f t="shared" si="2"/>
        <v>0</v>
      </c>
      <c r="Q34" s="7"/>
      <c r="R34" s="30"/>
    </row>
    <row r="35" spans="1:18" s="4" customFormat="1" ht="18" customHeight="1" x14ac:dyDescent="0.2">
      <c r="A35" s="20" t="s">
        <v>65</v>
      </c>
      <c r="B35" s="14">
        <v>0</v>
      </c>
      <c r="C35" s="15">
        <v>0</v>
      </c>
      <c r="D35" s="16">
        <v>0</v>
      </c>
      <c r="E35" s="14">
        <v>0</v>
      </c>
      <c r="F35" s="15">
        <v>0</v>
      </c>
      <c r="G35" s="16">
        <v>0</v>
      </c>
      <c r="H35" s="14">
        <v>0</v>
      </c>
      <c r="I35" s="15">
        <v>0</v>
      </c>
      <c r="J35" s="16">
        <v>0</v>
      </c>
      <c r="K35" s="14">
        <v>0</v>
      </c>
      <c r="L35" s="15">
        <v>0</v>
      </c>
      <c r="M35" s="16">
        <v>0</v>
      </c>
      <c r="N35" s="14">
        <f t="shared" si="0"/>
        <v>0</v>
      </c>
      <c r="O35" s="15">
        <f t="shared" si="1"/>
        <v>0</v>
      </c>
      <c r="P35" s="16">
        <f t="shared" si="2"/>
        <v>0</v>
      </c>
      <c r="Q35" s="7"/>
    </row>
    <row r="36" spans="1:18" s="4" customFormat="1" ht="18" customHeight="1" x14ac:dyDescent="0.2">
      <c r="A36" s="5" t="s">
        <v>0</v>
      </c>
      <c r="B36" s="27">
        <v>4852.6099999999997</v>
      </c>
      <c r="C36" s="27">
        <v>6009.73</v>
      </c>
      <c r="D36" s="27">
        <v>10862.34</v>
      </c>
      <c r="E36" s="27">
        <v>4666.25</v>
      </c>
      <c r="F36" s="27">
        <v>6048</v>
      </c>
      <c r="G36" s="27">
        <v>10714.25</v>
      </c>
      <c r="H36" s="27">
        <v>3817.39</v>
      </c>
      <c r="I36" s="27">
        <v>4142.3</v>
      </c>
      <c r="J36" s="27">
        <v>7959.69</v>
      </c>
      <c r="K36" s="27">
        <v>4345.38</v>
      </c>
      <c r="L36" s="27">
        <v>5088.47</v>
      </c>
      <c r="M36" s="27">
        <v>9433.85</v>
      </c>
      <c r="N36" s="27">
        <f t="shared" si="0"/>
        <v>17681.63</v>
      </c>
      <c r="O36" s="27">
        <f t="shared" si="1"/>
        <v>21288.5</v>
      </c>
      <c r="P36" s="27">
        <f t="shared" si="2"/>
        <v>38970.130000000005</v>
      </c>
      <c r="Q36" s="7"/>
    </row>
    <row r="37" spans="1:18" s="4" customFormat="1" ht="18" customHeight="1" x14ac:dyDescent="0.2"/>
    <row r="38" spans="1:18" s="4" customFormat="1" ht="18" customHeight="1" x14ac:dyDescent="0.2"/>
    <row r="42" spans="1:18" ht="18" customHeight="1" x14ac:dyDescent="0.2">
      <c r="A42" s="55" t="s">
        <v>14</v>
      </c>
      <c r="B42" s="55" t="s">
        <v>22</v>
      </c>
      <c r="C42" s="55"/>
      <c r="D42" s="55"/>
      <c r="E42" s="55" t="s">
        <v>20</v>
      </c>
      <c r="F42" s="55"/>
      <c r="G42" s="55"/>
      <c r="H42" s="55" t="s">
        <v>23</v>
      </c>
      <c r="I42" s="55"/>
      <c r="J42" s="55"/>
      <c r="K42" s="55" t="s">
        <v>21</v>
      </c>
      <c r="L42" s="55"/>
      <c r="M42" s="55"/>
      <c r="N42" s="55" t="s">
        <v>35</v>
      </c>
      <c r="O42" s="55"/>
      <c r="P42" s="55"/>
    </row>
    <row r="43" spans="1:18" ht="18" customHeight="1" x14ac:dyDescent="0.2">
      <c r="A43" s="55"/>
      <c r="B43" s="5" t="s">
        <v>30</v>
      </c>
      <c r="C43" s="5" t="s">
        <v>31</v>
      </c>
      <c r="D43" s="5" t="s">
        <v>0</v>
      </c>
      <c r="E43" s="5" t="s">
        <v>30</v>
      </c>
      <c r="F43" s="5" t="s">
        <v>31</v>
      </c>
      <c r="G43" s="5" t="s">
        <v>0</v>
      </c>
      <c r="H43" s="5" t="s">
        <v>30</v>
      </c>
      <c r="I43" s="5" t="s">
        <v>31</v>
      </c>
      <c r="J43" s="5" t="s">
        <v>0</v>
      </c>
      <c r="K43" s="5" t="s">
        <v>30</v>
      </c>
      <c r="L43" s="5" t="s">
        <v>31</v>
      </c>
      <c r="M43" s="5" t="s">
        <v>0</v>
      </c>
      <c r="N43" s="5" t="s">
        <v>30</v>
      </c>
      <c r="O43" s="5" t="s">
        <v>31</v>
      </c>
      <c r="P43" s="5" t="s">
        <v>0</v>
      </c>
    </row>
    <row r="44" spans="1:18" ht="18" customHeight="1" x14ac:dyDescent="0.2">
      <c r="A44" s="17" t="s">
        <v>5</v>
      </c>
      <c r="B44" s="14">
        <v>391.19</v>
      </c>
      <c r="C44" s="15">
        <v>116.99</v>
      </c>
      <c r="D44" s="16">
        <v>508.18</v>
      </c>
      <c r="E44" s="14">
        <v>331.96</v>
      </c>
      <c r="F44" s="15">
        <v>116.71</v>
      </c>
      <c r="G44" s="16">
        <v>448.67</v>
      </c>
      <c r="H44" s="14">
        <v>514</v>
      </c>
      <c r="I44" s="15">
        <v>226.31</v>
      </c>
      <c r="J44" s="16">
        <v>740.31</v>
      </c>
      <c r="K44" s="14">
        <v>455.52</v>
      </c>
      <c r="L44" s="15">
        <v>372.35</v>
      </c>
      <c r="M44" s="16">
        <v>827.87</v>
      </c>
      <c r="N44" s="14">
        <f>B44+E44+H44+K44</f>
        <v>1692.67</v>
      </c>
      <c r="O44" s="15">
        <f>C44+F44+I44+L44</f>
        <v>832.36</v>
      </c>
      <c r="P44" s="16">
        <f>N44+O44</f>
        <v>2525.0300000000002</v>
      </c>
    </row>
    <row r="45" spans="1:18" ht="18" customHeight="1" x14ac:dyDescent="0.2">
      <c r="A45" s="17" t="s">
        <v>16</v>
      </c>
      <c r="B45" s="14">
        <v>0</v>
      </c>
      <c r="C45" s="15">
        <v>0</v>
      </c>
      <c r="D45" s="16">
        <v>0</v>
      </c>
      <c r="E45" s="14">
        <v>0</v>
      </c>
      <c r="F45" s="15">
        <v>0</v>
      </c>
      <c r="G45" s="16">
        <v>0</v>
      </c>
      <c r="H45" s="14">
        <v>0</v>
      </c>
      <c r="I45" s="15">
        <v>0</v>
      </c>
      <c r="J45" s="16">
        <v>0</v>
      </c>
      <c r="K45" s="14">
        <v>0</v>
      </c>
      <c r="L45" s="15">
        <v>0</v>
      </c>
      <c r="M45" s="16">
        <v>0</v>
      </c>
      <c r="N45" s="14">
        <f t="shared" ref="N45:N60" si="3">B45+E45+H45+K45</f>
        <v>0</v>
      </c>
      <c r="O45" s="15">
        <f t="shared" ref="O45:O58" si="4">C45+F45+I45+L45</f>
        <v>0</v>
      </c>
      <c r="P45" s="16">
        <f t="shared" ref="P45:P60" si="5">N45+O45</f>
        <v>0</v>
      </c>
    </row>
    <row r="46" spans="1:18" ht="18" customHeight="1" x14ac:dyDescent="0.2">
      <c r="A46" s="17" t="s">
        <v>6</v>
      </c>
      <c r="B46" s="14">
        <v>0</v>
      </c>
      <c r="C46" s="15">
        <v>650.33000000000004</v>
      </c>
      <c r="D46" s="16">
        <v>650.33000000000004</v>
      </c>
      <c r="E46" s="14">
        <v>0</v>
      </c>
      <c r="F46" s="15">
        <v>742.5</v>
      </c>
      <c r="G46" s="16">
        <v>742.5</v>
      </c>
      <c r="H46" s="14">
        <v>20</v>
      </c>
      <c r="I46" s="15">
        <v>364.5</v>
      </c>
      <c r="J46" s="16">
        <v>384.5</v>
      </c>
      <c r="K46" s="14">
        <v>24</v>
      </c>
      <c r="L46" s="15">
        <v>759.5</v>
      </c>
      <c r="M46" s="16">
        <v>783.5</v>
      </c>
      <c r="N46" s="14">
        <f>B46+E46+H46+K46</f>
        <v>44</v>
      </c>
      <c r="O46" s="15">
        <f t="shared" si="4"/>
        <v>2516.83</v>
      </c>
      <c r="P46" s="16">
        <f t="shared" si="5"/>
        <v>2560.83</v>
      </c>
    </row>
    <row r="47" spans="1:18" ht="18" customHeight="1" x14ac:dyDescent="0.2">
      <c r="A47" s="17" t="s">
        <v>37</v>
      </c>
      <c r="B47" s="14">
        <v>0</v>
      </c>
      <c r="C47" s="15">
        <v>0</v>
      </c>
      <c r="D47" s="16">
        <v>0</v>
      </c>
      <c r="E47" s="14">
        <v>0</v>
      </c>
      <c r="F47" s="15">
        <v>0</v>
      </c>
      <c r="G47" s="16">
        <v>0</v>
      </c>
      <c r="H47" s="14">
        <v>0</v>
      </c>
      <c r="I47" s="15">
        <v>0</v>
      </c>
      <c r="J47" s="16">
        <v>0</v>
      </c>
      <c r="K47" s="14">
        <v>0</v>
      </c>
      <c r="L47" s="15">
        <v>0</v>
      </c>
      <c r="M47" s="16">
        <v>0</v>
      </c>
      <c r="N47" s="14">
        <v>0</v>
      </c>
      <c r="O47" s="15">
        <v>0</v>
      </c>
      <c r="P47" s="16">
        <v>0</v>
      </c>
    </row>
    <row r="48" spans="1:18" ht="18" customHeight="1" x14ac:dyDescent="0.2">
      <c r="A48" s="17" t="s">
        <v>7</v>
      </c>
      <c r="B48" s="14">
        <v>370.66</v>
      </c>
      <c r="C48" s="15">
        <v>960.52</v>
      </c>
      <c r="D48" s="16">
        <v>1331.18</v>
      </c>
      <c r="E48" s="14">
        <v>401.74</v>
      </c>
      <c r="F48" s="15">
        <v>951.11</v>
      </c>
      <c r="G48" s="16">
        <v>1352.85</v>
      </c>
      <c r="H48" s="14">
        <v>245.92</v>
      </c>
      <c r="I48" s="15">
        <v>1108.98</v>
      </c>
      <c r="J48" s="16">
        <v>1354.9</v>
      </c>
      <c r="K48" s="14">
        <v>249.32</v>
      </c>
      <c r="L48" s="15">
        <v>1127.1600000000001</v>
      </c>
      <c r="M48" s="16">
        <v>1376.48</v>
      </c>
      <c r="N48" s="14">
        <f t="shared" si="3"/>
        <v>1267.6400000000001</v>
      </c>
      <c r="O48" s="15">
        <f t="shared" si="4"/>
        <v>4147.7700000000004</v>
      </c>
      <c r="P48" s="16">
        <f t="shared" si="5"/>
        <v>5415.4100000000008</v>
      </c>
    </row>
    <row r="49" spans="1:16" ht="18" customHeight="1" x14ac:dyDescent="0.2">
      <c r="A49" s="17" t="s">
        <v>34</v>
      </c>
      <c r="B49" s="14">
        <v>0</v>
      </c>
      <c r="C49" s="15">
        <v>512</v>
      </c>
      <c r="D49" s="16">
        <v>512</v>
      </c>
      <c r="E49" s="14">
        <v>0</v>
      </c>
      <c r="F49" s="15">
        <v>510</v>
      </c>
      <c r="G49" s="16">
        <v>510</v>
      </c>
      <c r="H49" s="14">
        <v>0</v>
      </c>
      <c r="I49" s="15">
        <v>200</v>
      </c>
      <c r="J49" s="16">
        <v>200</v>
      </c>
      <c r="K49" s="14">
        <v>0</v>
      </c>
      <c r="L49" s="15">
        <v>304</v>
      </c>
      <c r="M49" s="16">
        <v>304</v>
      </c>
      <c r="N49" s="14">
        <f t="shared" si="3"/>
        <v>0</v>
      </c>
      <c r="O49" s="15">
        <f t="shared" si="4"/>
        <v>1526</v>
      </c>
      <c r="P49" s="16">
        <f t="shared" si="5"/>
        <v>1526</v>
      </c>
    </row>
    <row r="50" spans="1:16" ht="18" customHeight="1" x14ac:dyDescent="0.2">
      <c r="A50" s="17" t="s">
        <v>8</v>
      </c>
      <c r="B50" s="14">
        <v>826.07</v>
      </c>
      <c r="C50" s="15">
        <v>1023.43</v>
      </c>
      <c r="D50" s="16">
        <v>1849.5</v>
      </c>
      <c r="E50" s="14">
        <v>615.26</v>
      </c>
      <c r="F50" s="15">
        <v>974.31</v>
      </c>
      <c r="G50" s="16">
        <v>1589.57</v>
      </c>
      <c r="H50" s="14">
        <v>217.25</v>
      </c>
      <c r="I50" s="15">
        <v>473.3</v>
      </c>
      <c r="J50" s="16">
        <v>690.55</v>
      </c>
      <c r="K50" s="14">
        <v>270.92</v>
      </c>
      <c r="L50" s="15">
        <v>475.1</v>
      </c>
      <c r="M50" s="16">
        <v>746.02</v>
      </c>
      <c r="N50" s="14">
        <f t="shared" si="3"/>
        <v>1929.5</v>
      </c>
      <c r="O50" s="15">
        <f t="shared" si="4"/>
        <v>2946.14</v>
      </c>
      <c r="P50" s="16">
        <f t="shared" si="5"/>
        <v>4875.6399999999994</v>
      </c>
    </row>
    <row r="51" spans="1:16" ht="18" customHeight="1" x14ac:dyDescent="0.2">
      <c r="A51" s="17" t="s">
        <v>9</v>
      </c>
      <c r="B51" s="14">
        <v>1714.53</v>
      </c>
      <c r="C51" s="15">
        <v>1095.5999999999999</v>
      </c>
      <c r="D51" s="16">
        <v>2810.13</v>
      </c>
      <c r="E51" s="14">
        <v>1624.73</v>
      </c>
      <c r="F51" s="15">
        <v>1032.98</v>
      </c>
      <c r="G51" s="16">
        <v>2657.71</v>
      </c>
      <c r="H51" s="14">
        <v>1307.95</v>
      </c>
      <c r="I51" s="15">
        <v>804.79</v>
      </c>
      <c r="J51" s="16">
        <v>2112.7399999999998</v>
      </c>
      <c r="K51" s="14">
        <v>1363.03</v>
      </c>
      <c r="L51" s="15">
        <v>718.15</v>
      </c>
      <c r="M51" s="16">
        <v>2081.1799999999998</v>
      </c>
      <c r="N51" s="14">
        <f t="shared" si="3"/>
        <v>6010.24</v>
      </c>
      <c r="O51" s="15">
        <f t="shared" si="4"/>
        <v>3651.52</v>
      </c>
      <c r="P51" s="16">
        <f t="shared" si="5"/>
        <v>9661.76</v>
      </c>
    </row>
    <row r="52" spans="1:16" ht="18" customHeight="1" x14ac:dyDescent="0.2">
      <c r="A52" s="17" t="s">
        <v>10</v>
      </c>
      <c r="B52" s="14">
        <v>0</v>
      </c>
      <c r="C52" s="15">
        <v>307</v>
      </c>
      <c r="D52" s="16">
        <v>307</v>
      </c>
      <c r="E52" s="14">
        <v>56</v>
      </c>
      <c r="F52" s="15">
        <v>486</v>
      </c>
      <c r="G52" s="16">
        <v>542</v>
      </c>
      <c r="H52" s="14">
        <v>147.65</v>
      </c>
      <c r="I52" s="15">
        <v>337</v>
      </c>
      <c r="J52" s="16">
        <v>484.65</v>
      </c>
      <c r="K52" s="14">
        <v>355.26</v>
      </c>
      <c r="L52" s="15">
        <v>402.83</v>
      </c>
      <c r="M52" s="16">
        <v>758.09</v>
      </c>
      <c r="N52" s="14">
        <f t="shared" si="3"/>
        <v>558.91</v>
      </c>
      <c r="O52" s="15">
        <f t="shared" si="4"/>
        <v>1532.83</v>
      </c>
      <c r="P52" s="16">
        <f t="shared" si="5"/>
        <v>2091.7399999999998</v>
      </c>
    </row>
    <row r="53" spans="1:16" ht="18" customHeight="1" x14ac:dyDescent="0.2">
      <c r="A53" s="17" t="s">
        <v>11</v>
      </c>
      <c r="B53" s="14">
        <v>626.73</v>
      </c>
      <c r="C53" s="15">
        <v>468.68</v>
      </c>
      <c r="D53" s="16">
        <v>1095.4100000000001</v>
      </c>
      <c r="E53" s="14">
        <v>764.89</v>
      </c>
      <c r="F53" s="15">
        <v>243.26</v>
      </c>
      <c r="G53" s="16">
        <v>1008.15</v>
      </c>
      <c r="H53" s="14">
        <v>741.91</v>
      </c>
      <c r="I53" s="15">
        <v>205</v>
      </c>
      <c r="J53" s="16">
        <v>946.91</v>
      </c>
      <c r="K53" s="14">
        <v>899.85</v>
      </c>
      <c r="L53" s="15">
        <v>441.81</v>
      </c>
      <c r="M53" s="16">
        <v>1341.66</v>
      </c>
      <c r="N53" s="14">
        <f t="shared" si="3"/>
        <v>3033.3799999999997</v>
      </c>
      <c r="O53" s="15">
        <f t="shared" si="4"/>
        <v>1358.75</v>
      </c>
      <c r="P53" s="16">
        <f t="shared" si="5"/>
        <v>4392.1299999999992</v>
      </c>
    </row>
    <row r="54" spans="1:16" ht="18" customHeight="1" x14ac:dyDescent="0.2">
      <c r="A54" s="17" t="s">
        <v>19</v>
      </c>
      <c r="B54" s="14">
        <v>178.61</v>
      </c>
      <c r="C54" s="15">
        <v>267.52999999999997</v>
      </c>
      <c r="D54" s="16">
        <v>446.14</v>
      </c>
      <c r="E54" s="14">
        <v>223.71</v>
      </c>
      <c r="F54" s="15">
        <v>428.81</v>
      </c>
      <c r="G54" s="16">
        <v>652.52</v>
      </c>
      <c r="H54" s="14">
        <v>0</v>
      </c>
      <c r="I54" s="15">
        <v>0</v>
      </c>
      <c r="J54" s="16">
        <v>0</v>
      </c>
      <c r="K54" s="14">
        <v>0</v>
      </c>
      <c r="L54" s="15">
        <v>0</v>
      </c>
      <c r="M54" s="16">
        <v>0</v>
      </c>
      <c r="N54" s="14">
        <f t="shared" si="3"/>
        <v>402.32000000000005</v>
      </c>
      <c r="O54" s="15">
        <f t="shared" si="4"/>
        <v>696.33999999999992</v>
      </c>
      <c r="P54" s="16">
        <f t="shared" si="5"/>
        <v>1098.6599999999999</v>
      </c>
    </row>
    <row r="55" spans="1:16" ht="18" customHeight="1" x14ac:dyDescent="0.2">
      <c r="A55" s="17" t="s">
        <v>17</v>
      </c>
      <c r="B55" s="14">
        <v>0</v>
      </c>
      <c r="C55" s="15">
        <v>0</v>
      </c>
      <c r="D55" s="16">
        <v>0</v>
      </c>
      <c r="E55" s="14">
        <v>0</v>
      </c>
      <c r="F55" s="15">
        <v>0</v>
      </c>
      <c r="G55" s="16">
        <v>0</v>
      </c>
      <c r="H55" s="14">
        <v>0</v>
      </c>
      <c r="I55" s="15">
        <v>0</v>
      </c>
      <c r="J55" s="16">
        <v>0</v>
      </c>
      <c r="K55" s="14">
        <v>0</v>
      </c>
      <c r="L55" s="15">
        <v>0</v>
      </c>
      <c r="M55" s="16">
        <v>0</v>
      </c>
      <c r="N55" s="14">
        <v>0</v>
      </c>
      <c r="O55" s="15">
        <v>0</v>
      </c>
      <c r="P55" s="16">
        <v>0</v>
      </c>
    </row>
    <row r="56" spans="1:16" ht="18" customHeight="1" x14ac:dyDescent="0.2">
      <c r="A56" s="17" t="s">
        <v>18</v>
      </c>
      <c r="B56" s="14">
        <v>0</v>
      </c>
      <c r="C56" s="15">
        <v>0</v>
      </c>
      <c r="D56" s="16">
        <v>0</v>
      </c>
      <c r="E56" s="14">
        <v>0</v>
      </c>
      <c r="F56" s="15">
        <v>0</v>
      </c>
      <c r="G56" s="16">
        <v>0</v>
      </c>
      <c r="H56" s="14">
        <v>0</v>
      </c>
      <c r="I56" s="15">
        <v>0</v>
      </c>
      <c r="J56" s="16">
        <v>0</v>
      </c>
      <c r="K56" s="14">
        <v>0</v>
      </c>
      <c r="L56" s="15">
        <v>0</v>
      </c>
      <c r="M56" s="16">
        <v>0</v>
      </c>
      <c r="N56" s="14">
        <v>0</v>
      </c>
      <c r="O56" s="15">
        <v>0</v>
      </c>
      <c r="P56" s="16">
        <v>0</v>
      </c>
    </row>
    <row r="57" spans="1:16" ht="18" customHeight="1" x14ac:dyDescent="0.2">
      <c r="A57" s="17" t="s">
        <v>12</v>
      </c>
      <c r="B57" s="14">
        <v>321.86</v>
      </c>
      <c r="C57" s="15">
        <v>367.65</v>
      </c>
      <c r="D57" s="16">
        <v>689.51</v>
      </c>
      <c r="E57" s="14">
        <v>229</v>
      </c>
      <c r="F57" s="15">
        <v>318.87</v>
      </c>
      <c r="G57" s="16">
        <v>547.87</v>
      </c>
      <c r="H57" s="14">
        <v>254.75</v>
      </c>
      <c r="I57" s="15">
        <v>334.46</v>
      </c>
      <c r="J57" s="16">
        <v>589.21</v>
      </c>
      <c r="K57" s="14">
        <v>346.83</v>
      </c>
      <c r="L57" s="15">
        <v>450.92</v>
      </c>
      <c r="M57" s="16">
        <v>797.75</v>
      </c>
      <c r="N57" s="14">
        <f t="shared" si="3"/>
        <v>1152.44</v>
      </c>
      <c r="O57" s="15">
        <f t="shared" si="4"/>
        <v>1471.9</v>
      </c>
      <c r="P57" s="16">
        <f t="shared" si="5"/>
        <v>2624.34</v>
      </c>
    </row>
    <row r="58" spans="1:16" ht="18" customHeight="1" x14ac:dyDescent="0.2">
      <c r="A58" s="26" t="s">
        <v>13</v>
      </c>
      <c r="B58" s="14">
        <v>422.96</v>
      </c>
      <c r="C58" s="15">
        <v>0</v>
      </c>
      <c r="D58" s="16">
        <v>422.96</v>
      </c>
      <c r="E58" s="14">
        <v>418.96</v>
      </c>
      <c r="F58" s="15">
        <v>106.95</v>
      </c>
      <c r="G58" s="16">
        <v>525.91</v>
      </c>
      <c r="H58" s="14">
        <v>367.96</v>
      </c>
      <c r="I58" s="15">
        <v>87.96</v>
      </c>
      <c r="J58" s="16">
        <v>455.92</v>
      </c>
      <c r="K58" s="14">
        <v>304.64999999999998</v>
      </c>
      <c r="L58" s="15">
        <v>36.65</v>
      </c>
      <c r="M58" s="16">
        <v>341.3</v>
      </c>
      <c r="N58" s="14">
        <f t="shared" si="3"/>
        <v>1514.5299999999997</v>
      </c>
      <c r="O58" s="15">
        <f t="shared" si="4"/>
        <v>231.56</v>
      </c>
      <c r="P58" s="16">
        <f t="shared" si="5"/>
        <v>1746.0899999999997</v>
      </c>
    </row>
    <row r="59" spans="1:16" ht="18" customHeight="1" x14ac:dyDescent="0.2">
      <c r="A59" s="17" t="s">
        <v>70</v>
      </c>
      <c r="B59" s="14">
        <v>0</v>
      </c>
      <c r="C59" s="15">
        <v>240</v>
      </c>
      <c r="D59" s="16">
        <v>240</v>
      </c>
      <c r="E59" s="14">
        <v>0</v>
      </c>
      <c r="F59" s="15">
        <v>136.5</v>
      </c>
      <c r="G59" s="16">
        <v>136.5</v>
      </c>
      <c r="H59" s="14">
        <v>0</v>
      </c>
      <c r="I59" s="15">
        <v>0</v>
      </c>
      <c r="J59" s="16">
        <v>0</v>
      </c>
      <c r="K59" s="14">
        <v>76</v>
      </c>
      <c r="L59" s="15">
        <v>0</v>
      </c>
      <c r="M59" s="16">
        <v>76</v>
      </c>
      <c r="N59" s="14">
        <f>B59+E59+H59+K59</f>
        <v>76</v>
      </c>
      <c r="O59" s="15">
        <f>C59+F59+I59+L59</f>
        <v>376.5</v>
      </c>
      <c r="P59" s="16">
        <f>N59+O59</f>
        <v>452.5</v>
      </c>
    </row>
    <row r="60" spans="1:16" ht="18" customHeight="1" x14ac:dyDescent="0.2">
      <c r="A60" s="27" t="s">
        <v>0</v>
      </c>
      <c r="B60" s="27">
        <v>4852.6099999999997</v>
      </c>
      <c r="C60" s="27">
        <v>6009.73</v>
      </c>
      <c r="D60" s="27">
        <v>10862.34</v>
      </c>
      <c r="E60" s="27">
        <v>4666.25</v>
      </c>
      <c r="F60" s="27">
        <v>6048</v>
      </c>
      <c r="G60" s="27">
        <v>10714.25</v>
      </c>
      <c r="H60" s="27">
        <v>3817.39</v>
      </c>
      <c r="I60" s="27">
        <v>4142.3</v>
      </c>
      <c r="J60" s="27">
        <v>7959.69</v>
      </c>
      <c r="K60" s="27">
        <v>4345.38</v>
      </c>
      <c r="L60" s="27">
        <v>5088.47</v>
      </c>
      <c r="M60" s="27">
        <v>9433.85</v>
      </c>
      <c r="N60" s="27">
        <f t="shared" si="3"/>
        <v>17681.63</v>
      </c>
      <c r="O60" s="27">
        <f>SUM(O44:O59)</f>
        <v>21288.500000000004</v>
      </c>
      <c r="P60" s="27">
        <f t="shared" si="5"/>
        <v>38970.130000000005</v>
      </c>
    </row>
  </sheetData>
  <mergeCells count="13">
    <mergeCell ref="A42:A43"/>
    <mergeCell ref="A1:P1"/>
    <mergeCell ref="A3:A4"/>
    <mergeCell ref="B3:D3"/>
    <mergeCell ref="E3:G3"/>
    <mergeCell ref="H3:J3"/>
    <mergeCell ref="K3:M3"/>
    <mergeCell ref="N3:P3"/>
    <mergeCell ref="B42:D42"/>
    <mergeCell ref="E42:G42"/>
    <mergeCell ref="H42:J42"/>
    <mergeCell ref="K42:M42"/>
    <mergeCell ref="N42:P42"/>
  </mergeCells>
  <phoneticPr fontId="2" type="noConversion"/>
  <printOptions horizontalCentered="1"/>
  <pageMargins left="0.59055118110236227" right="0.59055118110236227" top="0.39370078740157483" bottom="0.59055118110236227" header="0" footer="0"/>
  <pageSetup paperSize="9" scale="49" orientation="landscape" r:id="rId1"/>
  <headerFooter alignWithMargins="0">
    <oddHeader>&amp;R&amp;"Arial,Negrita"&amp;16AÑO 2019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Liberados y sustitutos por Dpto</vt:lpstr>
      <vt:lpstr>Hoja1</vt:lpstr>
      <vt:lpstr>Liberados por sexo</vt:lpstr>
      <vt:lpstr>Crédito sindical</vt:lpstr>
      <vt:lpstr>'Crédito sindical'!Área_de_impresión</vt:lpstr>
      <vt:lpstr>'Liberados por sexo'!Área_de_impresión</vt:lpstr>
      <vt:lpstr>'Liberados y sustitutos por Dpto'!Área_de_impresión</vt:lpstr>
    </vt:vector>
  </TitlesOfParts>
  <Company>Gobierno de Navarra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N345747</dc:creator>
  <cp:lastModifiedBy>N000916</cp:lastModifiedBy>
  <cp:lastPrinted>2020-11-27T09:59:55Z</cp:lastPrinted>
  <dcterms:created xsi:type="dcterms:W3CDTF">2013-04-16T09:22:59Z</dcterms:created>
  <dcterms:modified xsi:type="dcterms:W3CDTF">2020-12-04T11:08:42Z</dcterms:modified>
</cp:coreProperties>
</file>