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712" windowHeight="7992" tabRatio="910" firstSheet="12" activeTab="18"/>
  </bookViews>
  <sheets>
    <sheet name="nº visados " sheetId="1" r:id="rId1"/>
    <sheet name="sin requisitos" sheetId="2" r:id="rId2"/>
    <sheet name="nº visados con requisitos" sheetId="3" r:id="rId3"/>
    <sheet name="viviendas sin vender" sheetId="4" r:id="rId4"/>
    <sheet name="nº renuncias 2012 2022" sheetId="5" r:id="rId5"/>
    <sheet name="visados por zonas" sheetId="6" r:id="rId6"/>
    <sheet name="nº visados por localidad 2022" sheetId="7" r:id="rId7"/>
    <sheet name="nº visados por localidad 2021" sheetId="8" r:id="rId8"/>
    <sheet name="nº visados por localidad 2020" sheetId="9" r:id="rId9"/>
    <sheet name="nº visados por localidad 2019" sheetId="10" r:id="rId10"/>
    <sheet name="nº visados por localidad 2018" sheetId="11" r:id="rId11"/>
    <sheet name="nº visados por localidad 2017" sheetId="12" r:id="rId12"/>
    <sheet name="nº visados por localidad 2016" sheetId="13" r:id="rId13"/>
    <sheet name="nº visados por localidad 2015" sheetId="14" r:id="rId14"/>
    <sheet name="visados por uf" sheetId="15" r:id="rId15"/>
    <sheet name="visados por tramos ayudas" sheetId="16" r:id="rId16"/>
    <sheet name="subv devengadas" sheetId="17" r:id="rId17"/>
    <sheet name="subv media por años" sheetId="18" r:id="rId18"/>
    <sheet name="visados por tramos ifp" sheetId="19" r:id="rId19"/>
  </sheets>
  <definedNames>
    <definedName name="_ftn1" localSheetId="0">'nº visados '!$A$10</definedName>
    <definedName name="_ftnref1" localSheetId="0">'nº visados '!$A$4</definedName>
  </definedNames>
  <calcPr fullCalcOnLoad="1"/>
</workbook>
</file>

<file path=xl/sharedStrings.xml><?xml version="1.0" encoding="utf-8"?>
<sst xmlns="http://schemas.openxmlformats.org/spreadsheetml/2006/main" count="683" uniqueCount="163">
  <si>
    <t>Nueva</t>
  </si>
  <si>
    <t>LOCALIDAD</t>
  </si>
  <si>
    <t>ZONA</t>
  </si>
  <si>
    <t>BURLADA</t>
  </si>
  <si>
    <t>01</t>
  </si>
  <si>
    <t>MUTILVA</t>
  </si>
  <si>
    <t>PAMPLONA</t>
  </si>
  <si>
    <t>PUENTE LA REINA</t>
  </si>
  <si>
    <t>02</t>
  </si>
  <si>
    <t>CORDOVILLA</t>
  </si>
  <si>
    <t>CIZUR MAYOR</t>
  </si>
  <si>
    <t>SARRIGUREN</t>
  </si>
  <si>
    <t>VILLAVA</t>
  </si>
  <si>
    <t>BERRIOZAR</t>
  </si>
  <si>
    <t>VIANA</t>
  </si>
  <si>
    <t>ANDOSILLA</t>
  </si>
  <si>
    <t>SAN ADRIAN</t>
  </si>
  <si>
    <t>OLITE</t>
  </si>
  <si>
    <t>AOIZ</t>
  </si>
  <si>
    <t>SANTACARA</t>
  </si>
  <si>
    <t>ESPARZA DE GALAR</t>
  </si>
  <si>
    <t>MONTEAGUDO</t>
  </si>
  <si>
    <t>TUDELA</t>
  </si>
  <si>
    <t>RIBAFORADA</t>
  </si>
  <si>
    <t>VPO</t>
  </si>
  <si>
    <t>Visados adquisición vivienda protegida por año y localidad</t>
  </si>
  <si>
    <t>Año 2017 número de visados</t>
  </si>
  <si>
    <t>Vivienda de Precio Pactado</t>
  </si>
  <si>
    <t>MILAGRO</t>
  </si>
  <si>
    <t>BARAÑAIN</t>
  </si>
  <si>
    <t>BERA</t>
  </si>
  <si>
    <t>VPT</t>
  </si>
  <si>
    <t>VPP</t>
  </si>
  <si>
    <t>Visados según ayudas recibidas</t>
  </si>
  <si>
    <t>Tramo subvención (eur.)</t>
  </si>
  <si>
    <t>%</t>
  </si>
  <si>
    <t>&lt; 1.500</t>
  </si>
  <si>
    <t>-</t>
  </si>
  <si>
    <t>1.500 – 3.000</t>
  </si>
  <si>
    <t>3.000 – 4.500</t>
  </si>
  <si>
    <t>4.500 – 6.000</t>
  </si>
  <si>
    <t>6.000 – 7.500</t>
  </si>
  <si>
    <t>7.500 – 9.000</t>
  </si>
  <si>
    <t>9.000 – 10.500</t>
  </si>
  <si>
    <t>10.500 – 12.000</t>
  </si>
  <si>
    <t>12.000 – 13.500</t>
  </si>
  <si>
    <t>13.500 – 15.000</t>
  </si>
  <si>
    <t>15.000 – 16.500</t>
  </si>
  <si>
    <t>16.500 - 18.000</t>
  </si>
  <si>
    <t>18.000 - 19.500</t>
  </si>
  <si>
    <t>19.500 - 21.000</t>
  </si>
  <si>
    <t>21.000 - 22.500</t>
  </si>
  <si>
    <t>22.500 – 24.000</t>
  </si>
  <si>
    <t>24.000 – 25.500</t>
  </si>
  <si>
    <t>25.500 – 27.000</t>
  </si>
  <si>
    <t>27.000 – 28.500</t>
  </si>
  <si>
    <t>28.500 – 30.000</t>
  </si>
  <si>
    <t>30.000 – 35.000</t>
  </si>
  <si>
    <t>35.000 – 41.000</t>
  </si>
  <si>
    <t>zona 01</t>
  </si>
  <si>
    <t>zona 02</t>
  </si>
  <si>
    <t>Total general</t>
  </si>
  <si>
    <t>Total</t>
  </si>
  <si>
    <t>Subvenciones devengadas[1]</t>
  </si>
  <si>
    <t>VPOE</t>
  </si>
  <si>
    <t>[1] La subvención se devenga en el momento de visarse el contrato, con independencia del momento en que efectivamente se abone y por consiguiente del ejercicio presupuestario aplicable.</t>
  </si>
  <si>
    <t>Leyenda:</t>
  </si>
  <si>
    <t>Vivienda de Protección Oficial</t>
  </si>
  <si>
    <t>Vivienda de Protección Oficial régimen Especial</t>
  </si>
  <si>
    <t>Vivienda de Precio Tasado</t>
  </si>
  <si>
    <t>Año 2015 número visados</t>
  </si>
  <si>
    <t>Régimen</t>
  </si>
  <si>
    <t>ANSOAIN</t>
  </si>
  <si>
    <t>ARAZURI</t>
  </si>
  <si>
    <t>MURU-ASTRAIN</t>
  </si>
  <si>
    <t>Total zona 01</t>
  </si>
  <si>
    <t>ALTSASU-ALSASUA</t>
  </si>
  <si>
    <t>ARCOS, LOS</t>
  </si>
  <si>
    <t>ARGUEDAS</t>
  </si>
  <si>
    <t>AZAGRA</t>
  </si>
  <si>
    <t>CASTEJON</t>
  </si>
  <si>
    <t>CINTRUENIGO</t>
  </si>
  <si>
    <t>CORELLA</t>
  </si>
  <si>
    <t>CORTES</t>
  </si>
  <si>
    <t>ELIZONDO</t>
  </si>
  <si>
    <t>LEKUNBERRI</t>
  </si>
  <si>
    <t>MENDIGORRIA</t>
  </si>
  <si>
    <t>OTEIZA</t>
  </si>
  <si>
    <t>Total zona 02</t>
  </si>
  <si>
    <t>año/ veces IPREM</t>
  </si>
  <si>
    <t>1 IPREM</t>
  </si>
  <si>
    <t>1,5 IPREM</t>
  </si>
  <si>
    <t>2 IPREM</t>
  </si>
  <si>
    <t>2,5 IPREM</t>
  </si>
  <si>
    <t>3 IPREM</t>
  </si>
  <si>
    <t>3,5 IPREM</t>
  </si>
  <si>
    <t>4 IPREM</t>
  </si>
  <si>
    <t>&gt; 4 IPREM</t>
  </si>
  <si>
    <t>TOTAL</t>
  </si>
  <si>
    <t>año/veces IPREM</t>
  </si>
  <si>
    <t>VPOG</t>
  </si>
  <si>
    <t>Vivienda de Protección Oficial régimen General</t>
  </si>
  <si>
    <t>Año 2016 número visados</t>
  </si>
  <si>
    <t>HUARTE</t>
  </si>
  <si>
    <t>Pamplona / Iruña</t>
  </si>
  <si>
    <t>Berriozar</t>
  </si>
  <si>
    <t>Sarriguren</t>
  </si>
  <si>
    <t>Altsasu/Alsasua</t>
  </si>
  <si>
    <t>Mutilva / Mutiloa</t>
  </si>
  <si>
    <t>Cortes</t>
  </si>
  <si>
    <t>Viana</t>
  </si>
  <si>
    <t>San Adrián</t>
  </si>
  <si>
    <t>Cintruénigo</t>
  </si>
  <si>
    <t>Burlada / Burlata</t>
  </si>
  <si>
    <t>Huarte / Uharte</t>
  </si>
  <si>
    <t>Aoiz / Agoitz</t>
  </si>
  <si>
    <t>Berriosuso / Berriogoiti</t>
  </si>
  <si>
    <t>Castejón</t>
  </si>
  <si>
    <t>Olite / Erriberri</t>
  </si>
  <si>
    <t>Cabanillas</t>
  </si>
  <si>
    <t>Leitza</t>
  </si>
  <si>
    <t>Tudela</t>
  </si>
  <si>
    <t>Cadreita</t>
  </si>
  <si>
    <t>Oteiza</t>
  </si>
  <si>
    <t>Año 2018 número de visados</t>
  </si>
  <si>
    <t>Berrioplano / Berriobeiti</t>
  </si>
  <si>
    <t>[1] Las VPOE de los últimos años se corresponden con visados de contrato de viviendas tanteadas o inadecuadas.</t>
  </si>
  <si>
    <t>VPOE[1]</t>
  </si>
  <si>
    <t>Visados adquisición vivienda protegida por años</t>
  </si>
  <si>
    <t>2ª mano</t>
  </si>
  <si>
    <t>Villava / Atarrabia</t>
  </si>
  <si>
    <t>Los Arcos</t>
  </si>
  <si>
    <t>Milagro</t>
  </si>
  <si>
    <t>Monteagudo</t>
  </si>
  <si>
    <t>Año 2019 número de visados</t>
  </si>
  <si>
    <t>año/ veces SARA</t>
  </si>
  <si>
    <t>1 SARA</t>
  </si>
  <si>
    <t>1,5 SARA</t>
  </si>
  <si>
    <t>2 SARA</t>
  </si>
  <si>
    <t>2,5 SARA</t>
  </si>
  <si>
    <t>3 SARA</t>
  </si>
  <si>
    <t>3,5 SARA</t>
  </si>
  <si>
    <t>4 SARA</t>
  </si>
  <si>
    <t>&gt; 4 SARA</t>
  </si>
  <si>
    <t>Zizur Mayor / Zizur Nagusia</t>
  </si>
  <si>
    <t>Makirriain</t>
  </si>
  <si>
    <t>Azagra</t>
  </si>
  <si>
    <t>Altsasu / Alsasua</t>
  </si>
  <si>
    <t>Año 2020 número de visados</t>
  </si>
  <si>
    <t>Elorz / Elortz</t>
  </si>
  <si>
    <t>Noáin / Noain</t>
  </si>
  <si>
    <t>Corella</t>
  </si>
  <si>
    <t>Andosilla</t>
  </si>
  <si>
    <t>Aoiz</t>
  </si>
  <si>
    <t>Año 2021 número de visados</t>
  </si>
  <si>
    <t>Barañáin / Barañain</t>
  </si>
  <si>
    <t>Peralta / Azkoien</t>
  </si>
  <si>
    <t>Mendavia</t>
  </si>
  <si>
    <t>Altsasu/ Alsasua</t>
  </si>
  <si>
    <t>Artajona</t>
  </si>
  <si>
    <t>Año 2022 número de visados</t>
  </si>
  <si>
    <t>Arcos, Los</t>
  </si>
  <si>
    <t>número miembros unidad familiar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</si>
</sst>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_(* #,##0.00_);_(* \(#,##0.00\);_(* &quot;-&quot;??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#,##0.00_ ;\-#,##0.00\ "/>
    <numFmt numFmtId="175" formatCode="[$-C0A]dddd\,\ dd&quot; de &quot;mmmm&quot; de &quot;yyyy"/>
    <numFmt numFmtId="176" formatCode="0.0%"/>
    <numFmt numFmtId="177" formatCode="_-* #,##0.000\ _€_-;\-* #,##0.000\ _€_-;_-* &quot;-&quot;??\ _€_-;_-@_-"/>
    <numFmt numFmtId="178" formatCode="_-* #,##0.0000\ _€_-;\-* #,##0.0000\ _€_-;_-* &quot;-&quot;??\ _€_-;_-@_-"/>
    <numFmt numFmtId="179" formatCode="_-* #,##0.0\ _€_-;\-* #,##0.0\ _€_-;_-* &quot;-&quot;??\ _€_-;_-@_-"/>
    <numFmt numFmtId="180" formatCode="_-* #,##0\ _€_-;\-* #,##0\ _€_-;_-* &quot;-&quot;??\ _€_-;_-@_-"/>
    <numFmt numFmtId="181" formatCode="#,##0.000"/>
    <numFmt numFmtId="182" formatCode="#,##0.0"/>
    <numFmt numFmtId="183" formatCode="0.000%"/>
    <numFmt numFmtId="184" formatCode="0.0000%"/>
    <numFmt numFmtId="185" formatCode="0.0"/>
    <numFmt numFmtId="186" formatCode="#,##0.00\ &quot;€&quot;"/>
    <numFmt numFmtId="187" formatCode="#,##0.00\ \€"/>
    <numFmt numFmtId="188" formatCode="_-* #,##0.00\ [$€-C0A]_-;\-* #,##0.00\ [$€-C0A]_-;_-* &quot;-&quot;??\ [$€-C0A]_-;_-@_-"/>
    <numFmt numFmtId="189" formatCode="0.000000"/>
    <numFmt numFmtId="190" formatCode="0.00000"/>
    <numFmt numFmtId="191" formatCode="0.0000"/>
    <numFmt numFmtId="192" formatCode="0.000"/>
    <numFmt numFmtId="193" formatCode="mmm\-yyyy"/>
    <numFmt numFmtId="194" formatCode="[$-C0A]dddd\,\ d&quot; de &quot;mmmm&quot; de &quot;yyyy"/>
    <numFmt numFmtId="195" formatCode="#.##000\ ;\-#.##000\ "/>
    <numFmt numFmtId="196" formatCode="0.00000000"/>
    <numFmt numFmtId="197" formatCode="0.0000000"/>
    <numFmt numFmtId="198" formatCode="yyyy/mm/dd"/>
  </numFmts>
  <fonts count="61">
    <font>
      <sz val="10"/>
      <name val="Arial"/>
      <family val="0"/>
    </font>
    <font>
      <sz val="10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.5"/>
      <name val="Times New Roman"/>
      <family val="1"/>
    </font>
    <font>
      <i/>
      <sz val="11.5"/>
      <color indexed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2"/>
      <name val="Arial"/>
      <family val="2"/>
    </font>
    <font>
      <b/>
      <sz val="11.5"/>
      <name val="Arial"/>
      <family val="2"/>
    </font>
    <font>
      <b/>
      <i/>
      <sz val="11.5"/>
      <name val="Arial"/>
      <family val="2"/>
    </font>
    <font>
      <sz val="11.5"/>
      <name val="Arial"/>
      <family val="2"/>
    </font>
    <font>
      <b/>
      <i/>
      <sz val="11.5"/>
      <color indexed="12"/>
      <name val="Times New Roman"/>
      <family val="1"/>
    </font>
    <font>
      <i/>
      <sz val="11.5"/>
      <color indexed="10"/>
      <name val="Times New Roman"/>
      <family val="1"/>
    </font>
    <font>
      <sz val="11.5"/>
      <color indexed="10"/>
      <name val="Times New Roman"/>
      <family val="1"/>
    </font>
    <font>
      <sz val="11"/>
      <name val="Times New Roman"/>
      <family val="1"/>
    </font>
    <font>
      <u val="single"/>
      <sz val="10"/>
      <name val="Arial"/>
      <family val="2"/>
    </font>
    <font>
      <sz val="11.5"/>
      <color indexed="8"/>
      <name val="Times New Roman"/>
      <family val="1"/>
    </font>
    <font>
      <b/>
      <sz val="12"/>
      <name val="Arial"/>
      <family val="2"/>
    </font>
    <font>
      <sz val="7.5"/>
      <name val="Times New Roman"/>
      <family val="1"/>
    </font>
    <font>
      <b/>
      <sz val="11.5"/>
      <name val="Times New Roman"/>
      <family val="1"/>
    </font>
    <font>
      <sz val="7.5"/>
      <name val="Arial"/>
      <family val="2"/>
    </font>
    <font>
      <i/>
      <sz val="12"/>
      <color indexed="12"/>
      <name val="Times New Roman"/>
      <family val="1"/>
    </font>
    <font>
      <i/>
      <sz val="10"/>
      <color indexed="12"/>
      <name val="Arial"/>
      <family val="2"/>
    </font>
    <font>
      <sz val="11.5"/>
      <color indexed="12"/>
      <name val="Times New Roman"/>
      <family val="1"/>
    </font>
    <font>
      <b/>
      <i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i/>
      <sz val="11.5"/>
      <color indexed="10"/>
      <name val="Times New Roman"/>
      <family val="1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b/>
      <sz val="12"/>
      <color indexed="10"/>
      <name val="Arial"/>
      <family val="2"/>
    </font>
    <font>
      <b/>
      <u val="single"/>
      <sz val="10"/>
      <name val="Arial"/>
      <family val="2"/>
    </font>
    <font>
      <sz val="12"/>
      <color indexed="8"/>
      <name val="Arial"/>
      <family val="2"/>
    </font>
    <font>
      <sz val="1.5"/>
      <color indexed="8"/>
      <name val="Arial"/>
      <family val="2"/>
    </font>
    <font>
      <sz val="1.1"/>
      <color indexed="8"/>
      <name val="Arial"/>
      <family val="2"/>
    </font>
    <font>
      <sz val="8"/>
      <color indexed="10"/>
      <name val="Arial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0"/>
      <color rgb="FF0000FF"/>
      <name val="Arial"/>
      <family val="2"/>
    </font>
    <font>
      <b/>
      <sz val="12"/>
      <color rgb="FFFF0000"/>
      <name val="Arial"/>
      <family val="2"/>
    </font>
    <font>
      <sz val="11.5"/>
      <color rgb="FFFF0000"/>
      <name val="Times New Roman"/>
      <family val="1"/>
    </font>
    <font>
      <i/>
      <sz val="12"/>
      <color rgb="FF0000FF"/>
      <name val="Times New Roman"/>
      <family val="1"/>
    </font>
    <font>
      <i/>
      <sz val="11.5"/>
      <color rgb="FF0000FF"/>
      <name val="Times New Roman"/>
      <family val="1"/>
    </font>
    <font>
      <sz val="8"/>
      <color rgb="FFFF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gray0625">
        <bgColor indexed="9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double"/>
      <bottom style="medium"/>
    </border>
  </borders>
  <cellStyleXfs count="15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5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8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7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9" fillId="4" borderId="0" applyNumberFormat="0" applyBorder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0" fillId="16" borderId="1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1" fillId="17" borderId="2" applyNumberFormat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32" fillId="0" borderId="3" applyNumberFormat="0" applyFill="0" applyAlignment="0" applyProtection="0"/>
    <xf numFmtId="0" fontId="41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20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28" fillId="21" borderId="0" applyNumberFormat="0" applyBorder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4" fillId="7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0" fontId="35" fillId="3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36" fillId="22" borderId="0" applyNumberFormat="0" applyBorder="0" applyAlignment="0" applyProtection="0"/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54" fillId="0" borderId="0">
      <alignment/>
      <protection/>
    </xf>
    <xf numFmtId="0" fontId="0" fillId="0" borderId="0">
      <alignment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1" fillId="0" borderId="0">
      <alignment vertical="top"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0" fontId="27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33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  <xf numFmtId="0" fontId="43" fillId="0" borderId="9" applyNumberFormat="0" applyFill="0" applyAlignment="0" applyProtection="0"/>
  </cellStyleXfs>
  <cellXfs count="254">
    <xf numFmtId="0" fontId="0" fillId="0" borderId="0" xfId="0" applyAlignment="1">
      <alignment/>
    </xf>
    <xf numFmtId="0" fontId="5" fillId="0" borderId="10" xfId="0" applyFont="1" applyBorder="1" applyAlignment="1">
      <alignment horizontal="justify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Fill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3" fontId="5" fillId="0" borderId="13" xfId="0" applyNumberFormat="1" applyFont="1" applyBorder="1" applyAlignment="1">
      <alignment horizontal="center" vertical="top" wrapText="1"/>
    </xf>
    <xf numFmtId="3" fontId="5" fillId="0" borderId="13" xfId="0" applyNumberFormat="1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4" xfId="0" applyBorder="1" applyAlignment="1">
      <alignment horizontal="center"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 horizontal="justify"/>
    </xf>
    <xf numFmtId="0" fontId="8" fillId="0" borderId="15" xfId="0" applyFont="1" applyBorder="1" applyAlignment="1">
      <alignment horizontal="center" vertical="top" wrapText="1"/>
    </xf>
    <xf numFmtId="0" fontId="8" fillId="0" borderId="16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8" fillId="0" borderId="17" xfId="0" applyFont="1" applyBorder="1" applyAlignment="1">
      <alignment horizontal="center" vertical="top" wrapText="1"/>
    </xf>
    <xf numFmtId="10" fontId="8" fillId="0" borderId="17" xfId="0" applyNumberFormat="1" applyFont="1" applyBorder="1" applyAlignment="1">
      <alignment horizontal="center" wrapText="1"/>
    </xf>
    <xf numFmtId="10" fontId="8" fillId="0" borderId="17" xfId="0" applyNumberFormat="1" applyFont="1" applyBorder="1" applyAlignment="1">
      <alignment horizontal="center" vertical="top" wrapText="1"/>
    </xf>
    <xf numFmtId="10" fontId="8" fillId="0" borderId="17" xfId="0" applyNumberFormat="1" applyFont="1" applyBorder="1" applyAlignment="1">
      <alignment horizontal="right" wrapText="1"/>
    </xf>
    <xf numFmtId="0" fontId="8" fillId="0" borderId="13" xfId="0" applyFont="1" applyBorder="1" applyAlignment="1">
      <alignment horizontal="center" vertical="top" wrapText="1"/>
    </xf>
    <xf numFmtId="10" fontId="8" fillId="0" borderId="13" xfId="0" applyNumberFormat="1" applyFont="1" applyBorder="1" applyAlignment="1">
      <alignment horizontal="center" wrapText="1"/>
    </xf>
    <xf numFmtId="10" fontId="8" fillId="0" borderId="13" xfId="0" applyNumberFormat="1" applyFont="1" applyBorder="1" applyAlignment="1">
      <alignment horizontal="center" vertical="top" wrapText="1"/>
    </xf>
    <xf numFmtId="10" fontId="8" fillId="0" borderId="13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0" fontId="9" fillId="0" borderId="0" xfId="0" applyFont="1" applyAlignment="1">
      <alignment horizontal="justify"/>
    </xf>
    <xf numFmtId="0" fontId="5" fillId="0" borderId="0" xfId="0" applyFont="1" applyAlignment="1">
      <alignment horizontal="justify" vertical="top" wrapText="1"/>
    </xf>
    <xf numFmtId="0" fontId="14" fillId="0" borderId="11" xfId="0" applyFont="1" applyBorder="1" applyAlignment="1">
      <alignment horizontal="center" vertical="top" wrapText="1"/>
    </xf>
    <xf numFmtId="0" fontId="15" fillId="0" borderId="15" xfId="0" applyFont="1" applyBorder="1" applyAlignment="1">
      <alignment horizontal="center" vertical="top" wrapText="1"/>
    </xf>
    <xf numFmtId="3" fontId="15" fillId="0" borderId="16" xfId="0" applyNumberFormat="1" applyFont="1" applyBorder="1" applyAlignment="1">
      <alignment horizontal="center" wrapText="1"/>
    </xf>
    <xf numFmtId="10" fontId="15" fillId="0" borderId="16" xfId="0" applyNumberFormat="1" applyFont="1" applyBorder="1" applyAlignment="1">
      <alignment horizontal="center" wrapText="1"/>
    </xf>
    <xf numFmtId="0" fontId="15" fillId="0" borderId="18" xfId="0" applyFont="1" applyBorder="1" applyAlignment="1">
      <alignment horizontal="center" vertical="top" wrapText="1"/>
    </xf>
    <xf numFmtId="0" fontId="15" fillId="0" borderId="19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10" fontId="15" fillId="0" borderId="15" xfId="135" applyNumberFormat="1" applyFont="1" applyBorder="1" applyAlignment="1">
      <alignment horizontal="center" vertical="top" wrapText="1"/>
    </xf>
    <xf numFmtId="0" fontId="16" fillId="0" borderId="15" xfId="0" applyFont="1" applyBorder="1" applyAlignment="1">
      <alignment horizontal="center" wrapText="1"/>
    </xf>
    <xf numFmtId="10" fontId="16" fillId="0" borderId="16" xfId="135" applyNumberFormat="1" applyFont="1" applyBorder="1" applyAlignment="1">
      <alignment horizontal="center" wrapText="1"/>
    </xf>
    <xf numFmtId="0" fontId="16" fillId="0" borderId="20" xfId="0" applyFont="1" applyBorder="1" applyAlignment="1">
      <alignment horizontal="center" vertical="top" wrapText="1"/>
    </xf>
    <xf numFmtId="10" fontId="16" fillId="0" borderId="20" xfId="0" applyNumberFormat="1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10" fontId="5" fillId="0" borderId="20" xfId="0" applyNumberFormat="1" applyFont="1" applyBorder="1" applyAlignment="1">
      <alignment horizontal="center" vertical="top" wrapText="1"/>
    </xf>
    <xf numFmtId="0" fontId="16" fillId="0" borderId="19" xfId="0" applyFont="1" applyBorder="1" applyAlignment="1">
      <alignment horizontal="center" wrapText="1"/>
    </xf>
    <xf numFmtId="10" fontId="16" fillId="0" borderId="10" xfId="135" applyNumberFormat="1" applyFont="1" applyBorder="1" applyAlignment="1">
      <alignment horizontal="center" wrapText="1"/>
    </xf>
    <xf numFmtId="0" fontId="16" fillId="0" borderId="10" xfId="0" applyFont="1" applyBorder="1" applyAlignment="1">
      <alignment horizontal="center" vertical="top" wrapText="1"/>
    </xf>
    <xf numFmtId="10" fontId="16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10" fontId="5" fillId="0" borderId="10" xfId="0" applyNumberFormat="1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wrapText="1"/>
    </xf>
    <xf numFmtId="10" fontId="16" fillId="0" borderId="11" xfId="135" applyNumberFormat="1" applyFont="1" applyBorder="1" applyAlignment="1">
      <alignment horizontal="center" wrapText="1"/>
    </xf>
    <xf numFmtId="0" fontId="16" fillId="0" borderId="11" xfId="0" applyFont="1" applyBorder="1" applyAlignment="1">
      <alignment horizontal="center" vertical="top" wrapText="1"/>
    </xf>
    <xf numFmtId="10" fontId="16" fillId="0" borderId="11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10" fontId="5" fillId="0" borderId="11" xfId="0" applyNumberFormat="1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10" fontId="5" fillId="0" borderId="16" xfId="0" applyNumberFormat="1" applyFont="1" applyBorder="1" applyAlignment="1">
      <alignment horizontal="center" vertical="top" wrapText="1"/>
    </xf>
    <xf numFmtId="0" fontId="17" fillId="0" borderId="0" xfId="104" applyFont="1" applyAlignment="1" applyProtection="1">
      <alignment horizontal="justify"/>
      <protection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4" fontId="18" fillId="0" borderId="13" xfId="0" applyNumberFormat="1" applyFont="1" applyBorder="1" applyAlignment="1">
      <alignment horizontal="center" vertical="top" wrapText="1"/>
    </xf>
    <xf numFmtId="4" fontId="5" fillId="0" borderId="13" xfId="0" applyNumberFormat="1" applyFont="1" applyBorder="1" applyAlignment="1">
      <alignment horizontal="center" vertical="top" wrapText="1"/>
    </xf>
    <xf numFmtId="4" fontId="0" fillId="0" borderId="0" xfId="0" applyNumberFormat="1" applyFont="1" applyAlignment="1">
      <alignment/>
    </xf>
    <xf numFmtId="0" fontId="18" fillId="0" borderId="13" xfId="0" applyFont="1" applyBorder="1" applyAlignment="1">
      <alignment horizontal="center" vertical="top" wrapText="1"/>
    </xf>
    <xf numFmtId="0" fontId="17" fillId="0" borderId="0" xfId="104" applyFont="1" applyAlignment="1" applyProtection="1">
      <alignment/>
      <protection/>
    </xf>
    <xf numFmtId="0" fontId="0" fillId="0" borderId="0" xfId="0" applyFont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0" borderId="24" xfId="0" applyFont="1" applyBorder="1" applyAlignment="1">
      <alignment horizontal="center"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9" xfId="0" applyFont="1" applyBorder="1" applyAlignment="1">
      <alignment horizont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19" fillId="0" borderId="22" xfId="0" applyFont="1" applyBorder="1" applyAlignment="1">
      <alignment/>
    </xf>
    <xf numFmtId="0" fontId="19" fillId="0" borderId="24" xfId="0" applyFont="1" applyBorder="1" applyAlignment="1">
      <alignment/>
    </xf>
    <xf numFmtId="0" fontId="19" fillId="0" borderId="24" xfId="0" applyFont="1" applyBorder="1" applyAlignment="1">
      <alignment horizontal="center"/>
    </xf>
    <xf numFmtId="0" fontId="19" fillId="0" borderId="23" xfId="0" applyFont="1" applyBorder="1" applyAlignment="1">
      <alignment horizontal="center"/>
    </xf>
    <xf numFmtId="0" fontId="20" fillId="0" borderId="32" xfId="0" applyFont="1" applyBorder="1" applyAlignment="1">
      <alignment horizontal="justify" vertical="top" wrapText="1"/>
    </xf>
    <xf numFmtId="0" fontId="0" fillId="0" borderId="33" xfId="0" applyFont="1" applyBorder="1" applyAlignment="1">
      <alignment horizontal="center" vertical="top" wrapText="1"/>
    </xf>
    <xf numFmtId="0" fontId="0" fillId="0" borderId="11" xfId="0" applyFont="1" applyBorder="1" applyAlignment="1">
      <alignment horizontal="center" vertical="top" wrapText="1"/>
    </xf>
    <xf numFmtId="0" fontId="21" fillId="24" borderId="32" xfId="0" applyFont="1" applyFill="1" applyBorder="1" applyAlignment="1">
      <alignment horizontal="center" vertical="top" wrapText="1"/>
    </xf>
    <xf numFmtId="0" fontId="12" fillId="0" borderId="33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21" fillId="24" borderId="34" xfId="0" applyFont="1" applyFill="1" applyBorder="1" applyAlignment="1">
      <alignment horizontal="center" vertical="top" wrapText="1"/>
    </xf>
    <xf numFmtId="0" fontId="12" fillId="0" borderId="35" xfId="0" applyFont="1" applyBorder="1" applyAlignment="1">
      <alignment horizontal="center" vertical="top" wrapText="1"/>
    </xf>
    <xf numFmtId="0" fontId="12" fillId="0" borderId="36" xfId="0" applyFont="1" applyBorder="1" applyAlignment="1">
      <alignment horizontal="center" vertical="top" wrapText="1"/>
    </xf>
    <xf numFmtId="0" fontId="5" fillId="0" borderId="37" xfId="0" applyFont="1" applyBorder="1" applyAlignment="1">
      <alignment horizontal="center" vertical="top" wrapText="1"/>
    </xf>
    <xf numFmtId="0" fontId="12" fillId="0" borderId="38" xfId="0" applyFont="1" applyBorder="1" applyAlignment="1">
      <alignment horizontal="center" wrapText="1"/>
    </xf>
    <xf numFmtId="0" fontId="12" fillId="0" borderId="20" xfId="0" applyFont="1" applyBorder="1" applyAlignment="1">
      <alignment horizontal="center" wrapText="1"/>
    </xf>
    <xf numFmtId="0" fontId="12" fillId="0" borderId="37" xfId="0" applyFont="1" applyBorder="1" applyAlignment="1">
      <alignment horizontal="center" vertical="top" wrapText="1"/>
    </xf>
    <xf numFmtId="0" fontId="22" fillId="0" borderId="32" xfId="0" applyFont="1" applyBorder="1" applyAlignment="1">
      <alignment horizontal="justify" vertical="top" wrapText="1"/>
    </xf>
    <xf numFmtId="0" fontId="10" fillId="24" borderId="32" xfId="0" applyFont="1" applyFill="1" applyBorder="1" applyAlignment="1">
      <alignment horizontal="center" vertical="top" wrapText="1"/>
    </xf>
    <xf numFmtId="0" fontId="10" fillId="24" borderId="39" xfId="0" applyFont="1" applyFill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10" xfId="0" applyFont="1" applyBorder="1" applyAlignment="1">
      <alignment horizontal="center" vertical="top" wrapText="1"/>
    </xf>
    <xf numFmtId="0" fontId="10" fillId="24" borderId="34" xfId="0" applyFont="1" applyFill="1" applyBorder="1" applyAlignment="1">
      <alignment horizontal="center" vertical="top" wrapText="1"/>
    </xf>
    <xf numFmtId="0" fontId="9" fillId="0" borderId="0" xfId="0" applyFont="1" applyAlignment="1">
      <alignment/>
    </xf>
    <xf numFmtId="0" fontId="12" fillId="0" borderId="38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0" fillId="0" borderId="22" xfId="0" applyBorder="1" applyAlignment="1">
      <alignment/>
    </xf>
    <xf numFmtId="0" fontId="0" fillId="0" borderId="24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23" xfId="0" applyBorder="1" applyAlignment="1">
      <alignment/>
    </xf>
    <xf numFmtId="0" fontId="0" fillId="0" borderId="22" xfId="0" applyBorder="1" applyAlignment="1">
      <alignment horizontal="center"/>
    </xf>
    <xf numFmtId="0" fontId="19" fillId="0" borderId="41" xfId="0" applyFont="1" applyBorder="1" applyAlignment="1">
      <alignment horizontal="center"/>
    </xf>
    <xf numFmtId="0" fontId="19" fillId="0" borderId="30" xfId="0" applyFont="1" applyBorder="1" applyAlignment="1">
      <alignment/>
    </xf>
    <xf numFmtId="0" fontId="19" fillId="0" borderId="41" xfId="0" applyFont="1" applyBorder="1" applyAlignment="1">
      <alignment/>
    </xf>
    <xf numFmtId="0" fontId="19" fillId="0" borderId="31" xfId="0" applyFont="1" applyBorder="1" applyAlignment="1">
      <alignment horizontal="center"/>
    </xf>
    <xf numFmtId="0" fontId="23" fillId="0" borderId="0" xfId="0" applyFont="1" applyFill="1" applyBorder="1" applyAlignment="1">
      <alignment horizontal="center" vertical="top" wrapText="1"/>
    </xf>
    <xf numFmtId="3" fontId="23" fillId="0" borderId="0" xfId="0" applyNumberFormat="1" applyFont="1" applyAlignment="1">
      <alignment horizontal="center"/>
    </xf>
    <xf numFmtId="0" fontId="20" fillId="0" borderId="42" xfId="0" applyFont="1" applyBorder="1" applyAlignment="1">
      <alignment horizontal="justify" vertical="top" wrapText="1"/>
    </xf>
    <xf numFmtId="0" fontId="25" fillId="0" borderId="0" xfId="0" applyFont="1" applyFill="1" applyBorder="1" applyAlignment="1">
      <alignment horizontal="center" vertical="top" wrapText="1"/>
    </xf>
    <xf numFmtId="3" fontId="26" fillId="0" borderId="0" xfId="0" applyNumberFormat="1" applyFont="1" applyAlignment="1">
      <alignment horizontal="center"/>
    </xf>
    <xf numFmtId="0" fontId="24" fillId="0" borderId="41" xfId="0" applyFont="1" applyBorder="1" applyAlignment="1">
      <alignment horizontal="center"/>
    </xf>
    <xf numFmtId="4" fontId="5" fillId="0" borderId="21" xfId="0" applyNumberFormat="1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3" fontId="13" fillId="0" borderId="13" xfId="0" applyNumberFormat="1" applyFont="1" applyBorder="1" applyAlignment="1">
      <alignment horizontal="center" vertical="top" wrapText="1"/>
    </xf>
    <xf numFmtId="0" fontId="13" fillId="0" borderId="13" xfId="0" applyFont="1" applyFill="1" applyBorder="1" applyAlignment="1">
      <alignment horizontal="center" vertical="top" wrapText="1"/>
    </xf>
    <xf numFmtId="3" fontId="13" fillId="0" borderId="13" xfId="0" applyNumberFormat="1" applyFont="1" applyFill="1" applyBorder="1" applyAlignment="1">
      <alignment horizontal="center" vertical="top" wrapText="1"/>
    </xf>
    <xf numFmtId="0" fontId="44" fillId="0" borderId="13" xfId="0" applyFont="1" applyBorder="1" applyAlignment="1">
      <alignment horizontal="center" vertical="top" wrapText="1"/>
    </xf>
    <xf numFmtId="0" fontId="44" fillId="0" borderId="13" xfId="0" applyFont="1" applyFill="1" applyBorder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21" fillId="24" borderId="39" xfId="0" applyFont="1" applyFill="1" applyBorder="1" applyAlignment="1">
      <alignment horizontal="center" vertical="top" wrapText="1"/>
    </xf>
    <xf numFmtId="0" fontId="0" fillId="0" borderId="43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5" fillId="0" borderId="15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10" fontId="5" fillId="0" borderId="15" xfId="135" applyNumberFormat="1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0" fontId="5" fillId="0" borderId="19" xfId="135" applyNumberFormat="1" applyFont="1" applyBorder="1" applyAlignment="1">
      <alignment horizontal="center" vertical="top" wrapText="1"/>
    </xf>
    <xf numFmtId="0" fontId="45" fillId="0" borderId="25" xfId="0" applyFont="1" applyBorder="1" applyAlignment="1">
      <alignment horizontal="center"/>
    </xf>
    <xf numFmtId="0" fontId="45" fillId="0" borderId="40" xfId="0" applyFont="1" applyBorder="1" applyAlignment="1">
      <alignment horizontal="center"/>
    </xf>
    <xf numFmtId="0" fontId="45" fillId="0" borderId="26" xfId="0" applyFont="1" applyBorder="1" applyAlignment="1">
      <alignment horizontal="center"/>
    </xf>
    <xf numFmtId="0" fontId="46" fillId="0" borderId="27" xfId="0" applyFont="1" applyBorder="1" applyAlignment="1">
      <alignment/>
    </xf>
    <xf numFmtId="0" fontId="46" fillId="0" borderId="0" xfId="0" applyFont="1" applyBorder="1" applyAlignment="1">
      <alignment/>
    </xf>
    <xf numFmtId="0" fontId="46" fillId="0" borderId="0" xfId="0" applyFont="1" applyBorder="1" applyAlignment="1">
      <alignment horizontal="center"/>
    </xf>
    <xf numFmtId="0" fontId="46" fillId="0" borderId="28" xfId="0" applyFont="1" applyBorder="1" applyAlignment="1">
      <alignment horizontal="center"/>
    </xf>
    <xf numFmtId="0" fontId="46" fillId="0" borderId="44" xfId="0" applyFont="1" applyBorder="1" applyAlignment="1">
      <alignment/>
    </xf>
    <xf numFmtId="0" fontId="46" fillId="0" borderId="38" xfId="0" applyFont="1" applyBorder="1" applyAlignment="1">
      <alignment/>
    </xf>
    <xf numFmtId="0" fontId="46" fillId="0" borderId="38" xfId="0" applyFont="1" applyBorder="1" applyAlignment="1">
      <alignment horizontal="center"/>
    </xf>
    <xf numFmtId="0" fontId="46" fillId="0" borderId="45" xfId="0" applyFont="1" applyBorder="1" applyAlignment="1">
      <alignment horizontal="center"/>
    </xf>
    <xf numFmtId="0" fontId="47" fillId="0" borderId="46" xfId="0" applyFont="1" applyBorder="1" applyAlignment="1">
      <alignment/>
    </xf>
    <xf numFmtId="0" fontId="47" fillId="0" borderId="47" xfId="0" applyFont="1" applyBorder="1" applyAlignment="1">
      <alignment/>
    </xf>
    <xf numFmtId="0" fontId="47" fillId="0" borderId="47" xfId="0" applyFont="1" applyBorder="1" applyAlignment="1">
      <alignment horizontal="center"/>
    </xf>
    <xf numFmtId="0" fontId="47" fillId="0" borderId="48" xfId="0" applyFont="1" applyBorder="1" applyAlignment="1">
      <alignment horizontal="center"/>
    </xf>
    <xf numFmtId="10" fontId="8" fillId="0" borderId="17" xfId="135" applyNumberFormat="1" applyFont="1" applyBorder="1" applyAlignment="1">
      <alignment horizontal="center" vertical="top" wrapText="1"/>
    </xf>
    <xf numFmtId="10" fontId="8" fillId="0" borderId="13" xfId="135" applyNumberFormat="1" applyFont="1" applyBorder="1" applyAlignment="1">
      <alignment horizontal="center" vertical="top" wrapText="1"/>
    </xf>
    <xf numFmtId="0" fontId="45" fillId="0" borderId="22" xfId="0" applyFont="1" applyBorder="1" applyAlignment="1">
      <alignment horizontal="center"/>
    </xf>
    <xf numFmtId="0" fontId="45" fillId="0" borderId="24" xfId="0" applyFont="1" applyBorder="1" applyAlignment="1">
      <alignment horizontal="center"/>
    </xf>
    <xf numFmtId="0" fontId="45" fillId="0" borderId="23" xfId="0" applyFont="1" applyBorder="1" applyAlignment="1">
      <alignment horizontal="center"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29" xfId="0" applyBorder="1" applyAlignment="1">
      <alignment/>
    </xf>
    <xf numFmtId="0" fontId="0" fillId="0" borderId="17" xfId="0" applyBorder="1" applyAlignment="1">
      <alignment/>
    </xf>
    <xf numFmtId="0" fontId="46" fillId="0" borderId="22" xfId="0" applyFont="1" applyBorder="1" applyAlignment="1">
      <alignment/>
    </xf>
    <xf numFmtId="0" fontId="0" fillId="0" borderId="24" xfId="0" applyBorder="1" applyAlignment="1">
      <alignment/>
    </xf>
    <xf numFmtId="0" fontId="55" fillId="0" borderId="24" xfId="0" applyFont="1" applyBorder="1" applyAlignment="1">
      <alignment horizontal="center"/>
    </xf>
    <xf numFmtId="0" fontId="55" fillId="0" borderId="23" xfId="0" applyFont="1" applyBorder="1" applyAlignment="1">
      <alignment horizontal="center"/>
    </xf>
    <xf numFmtId="0" fontId="46" fillId="0" borderId="25" xfId="0" applyFont="1" applyBorder="1" applyAlignment="1">
      <alignment/>
    </xf>
    <xf numFmtId="0" fontId="55" fillId="0" borderId="40" xfId="0" applyFont="1" applyBorder="1" applyAlignment="1">
      <alignment horizontal="center"/>
    </xf>
    <xf numFmtId="0" fontId="55" fillId="0" borderId="26" xfId="0" applyFont="1" applyBorder="1" applyAlignment="1">
      <alignment horizontal="center"/>
    </xf>
    <xf numFmtId="0" fontId="47" fillId="0" borderId="42" xfId="0" applyFont="1" applyBorder="1" applyAlignment="1">
      <alignment/>
    </xf>
    <xf numFmtId="0" fontId="0" fillId="0" borderId="43" xfId="0" applyBorder="1" applyAlignment="1">
      <alignment/>
    </xf>
    <xf numFmtId="0" fontId="56" fillId="0" borderId="43" xfId="0" applyFont="1" applyBorder="1" applyAlignment="1">
      <alignment horizontal="center"/>
    </xf>
    <xf numFmtId="0" fontId="56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 vertical="top" wrapText="1"/>
    </xf>
    <xf numFmtId="0" fontId="57" fillId="0" borderId="15" xfId="0" applyFont="1" applyFill="1" applyBorder="1" applyAlignment="1">
      <alignment horizontal="center" vertical="top" wrapText="1"/>
    </xf>
    <xf numFmtId="3" fontId="57" fillId="0" borderId="16" xfId="0" applyNumberFormat="1" applyFont="1" applyBorder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0" fillId="0" borderId="0" xfId="124" applyFont="1">
      <alignment/>
      <protection/>
    </xf>
    <xf numFmtId="9" fontId="11" fillId="0" borderId="13" xfId="124" applyNumberFormat="1" applyFont="1" applyBorder="1" applyAlignment="1">
      <alignment horizontal="center" vertical="top" wrapText="1"/>
      <protection/>
    </xf>
    <xf numFmtId="3" fontId="11" fillId="0" borderId="13" xfId="124" applyNumberFormat="1" applyFont="1" applyBorder="1" applyAlignment="1">
      <alignment horizontal="center" vertical="top" wrapText="1"/>
      <protection/>
    </xf>
    <xf numFmtId="3" fontId="11" fillId="0" borderId="23" xfId="124" applyNumberFormat="1" applyFont="1" applyBorder="1" applyAlignment="1">
      <alignment horizontal="center" vertical="top" wrapText="1"/>
      <protection/>
    </xf>
    <xf numFmtId="0" fontId="11" fillId="0" borderId="13" xfId="124" applyFont="1" applyBorder="1" applyAlignment="1">
      <alignment horizontal="center" vertical="top" wrapText="1"/>
      <protection/>
    </xf>
    <xf numFmtId="0" fontId="11" fillId="0" borderId="22" xfId="124" applyFont="1" applyBorder="1" applyAlignment="1">
      <alignment horizontal="center" vertical="top" wrapText="1"/>
      <protection/>
    </xf>
    <xf numFmtId="9" fontId="12" fillId="0" borderId="13" xfId="124" applyNumberFormat="1" applyFont="1" applyBorder="1" applyAlignment="1">
      <alignment horizontal="center" vertical="top" wrapText="1"/>
      <protection/>
    </xf>
    <xf numFmtId="0" fontId="12" fillId="0" borderId="13" xfId="124" applyFont="1" applyBorder="1" applyAlignment="1">
      <alignment horizontal="center" vertical="top" wrapText="1"/>
      <protection/>
    </xf>
    <xf numFmtId="0" fontId="12" fillId="0" borderId="23" xfId="124" applyFont="1" applyBorder="1" applyAlignment="1">
      <alignment horizontal="center" vertical="top" wrapText="1"/>
      <protection/>
    </xf>
    <xf numFmtId="0" fontId="10" fillId="0" borderId="22" xfId="124" applyFont="1" applyBorder="1" applyAlignment="1">
      <alignment horizontal="center" vertical="top" wrapText="1"/>
      <protection/>
    </xf>
    <xf numFmtId="3" fontId="12" fillId="0" borderId="13" xfId="124" applyNumberFormat="1" applyFont="1" applyBorder="1" applyAlignment="1">
      <alignment horizontal="center" vertical="top" wrapText="1"/>
      <protection/>
    </xf>
    <xf numFmtId="0" fontId="48" fillId="0" borderId="22" xfId="104" applyFont="1" applyBorder="1" applyAlignment="1" applyProtection="1">
      <alignment horizontal="center" vertical="top" wrapText="1"/>
      <protection/>
    </xf>
    <xf numFmtId="0" fontId="7" fillId="0" borderId="0" xfId="124" applyFont="1">
      <alignment/>
      <protection/>
    </xf>
    <xf numFmtId="0" fontId="11" fillId="0" borderId="23" xfId="124" applyFont="1" applyBorder="1" applyAlignment="1">
      <alignment horizontal="center" vertical="top" wrapText="1"/>
      <protection/>
    </xf>
    <xf numFmtId="0" fontId="10" fillId="0" borderId="0" xfId="124" applyFont="1" applyBorder="1" applyAlignment="1">
      <alignment horizontal="justify" vertical="top" wrapText="1"/>
      <protection/>
    </xf>
    <xf numFmtId="0" fontId="7" fillId="0" borderId="22" xfId="104" applyFont="1" applyBorder="1" applyAlignment="1" applyProtection="1">
      <alignment horizontal="center" vertical="top" wrapText="1"/>
      <protection/>
    </xf>
    <xf numFmtId="9" fontId="0" fillId="0" borderId="0" xfId="135" applyFont="1" applyAlignment="1">
      <alignment/>
    </xf>
    <xf numFmtId="0" fontId="0" fillId="0" borderId="0" xfId="0" applyAlignment="1">
      <alignment horizontal="center" vertical="top"/>
    </xf>
    <xf numFmtId="0" fontId="0" fillId="0" borderId="21" xfId="0" applyBorder="1" applyAlignment="1">
      <alignment vertical="top"/>
    </xf>
    <xf numFmtId="0" fontId="0" fillId="0" borderId="29" xfId="0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21" xfId="0" applyBorder="1" applyAlignment="1">
      <alignment horizontal="center" vertical="top"/>
    </xf>
    <xf numFmtId="0" fontId="0" fillId="0" borderId="29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55" fillId="0" borderId="22" xfId="0" applyFont="1" applyBorder="1" applyAlignment="1">
      <alignment vertical="top"/>
    </xf>
    <xf numFmtId="0" fontId="55" fillId="0" borderId="24" xfId="0" applyFont="1" applyBorder="1" applyAlignment="1">
      <alignment vertical="top"/>
    </xf>
    <xf numFmtId="0" fontId="55" fillId="0" borderId="24" xfId="0" applyFont="1" applyBorder="1" applyAlignment="1">
      <alignment horizontal="center" vertical="top"/>
    </xf>
    <xf numFmtId="0" fontId="55" fillId="0" borderId="23" xfId="0" applyFont="1" applyBorder="1" applyAlignment="1">
      <alignment horizontal="center" vertical="top"/>
    </xf>
    <xf numFmtId="0" fontId="55" fillId="0" borderId="25" xfId="0" applyFont="1" applyBorder="1" applyAlignment="1">
      <alignment vertical="top"/>
    </xf>
    <xf numFmtId="0" fontId="55" fillId="0" borderId="40" xfId="0" applyFont="1" applyBorder="1" applyAlignment="1">
      <alignment vertical="top"/>
    </xf>
    <xf numFmtId="0" fontId="55" fillId="0" borderId="40" xfId="0" applyFont="1" applyBorder="1" applyAlignment="1">
      <alignment horizontal="center" vertical="top"/>
    </xf>
    <xf numFmtId="0" fontId="55" fillId="0" borderId="26" xfId="0" applyFont="1" applyBorder="1" applyAlignment="1">
      <alignment horizontal="center" vertical="top"/>
    </xf>
    <xf numFmtId="0" fontId="0" fillId="0" borderId="43" xfId="0" applyBorder="1" applyAlignment="1">
      <alignment vertical="top"/>
    </xf>
    <xf numFmtId="0" fontId="56" fillId="0" borderId="43" xfId="0" applyFont="1" applyBorder="1" applyAlignment="1">
      <alignment horizontal="center" vertical="top"/>
    </xf>
    <xf numFmtId="0" fontId="56" fillId="0" borderId="16" xfId="0" applyFont="1" applyBorder="1" applyAlignment="1">
      <alignment horizontal="center" vertical="top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9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center" wrapText="1"/>
    </xf>
    <xf numFmtId="0" fontId="12" fillId="0" borderId="49" xfId="0" applyFont="1" applyBorder="1" applyAlignment="1">
      <alignment horizontal="center" wrapText="1"/>
    </xf>
    <xf numFmtId="0" fontId="47" fillId="0" borderId="37" xfId="0" applyFont="1" applyBorder="1" applyAlignment="1">
      <alignment/>
    </xf>
    <xf numFmtId="0" fontId="0" fillId="0" borderId="38" xfId="0" applyBorder="1" applyAlignment="1">
      <alignment vertical="top"/>
    </xf>
    <xf numFmtId="0" fontId="56" fillId="0" borderId="38" xfId="0" applyFont="1" applyBorder="1" applyAlignment="1">
      <alignment horizontal="center" vertical="top"/>
    </xf>
    <xf numFmtId="0" fontId="56" fillId="0" borderId="20" xfId="0" applyFont="1" applyBorder="1" applyAlignment="1">
      <alignment horizontal="center" vertical="top"/>
    </xf>
    <xf numFmtId="0" fontId="0" fillId="0" borderId="41" xfId="0" applyBorder="1" applyAlignment="1">
      <alignment horizontal="center"/>
    </xf>
    <xf numFmtId="0" fontId="0" fillId="0" borderId="0" xfId="0" applyFont="1" applyAlignment="1">
      <alignment horizontal="center"/>
    </xf>
    <xf numFmtId="0" fontId="60" fillId="0" borderId="10" xfId="0" applyFont="1" applyBorder="1" applyAlignment="1">
      <alignment horizontal="justify" vertical="top" wrapText="1"/>
    </xf>
    <xf numFmtId="0" fontId="0" fillId="0" borderId="0" xfId="0" applyAlignment="1">
      <alignment horizontal="center"/>
    </xf>
    <xf numFmtId="44" fontId="0" fillId="0" borderId="13" xfId="114" applyFont="1" applyBorder="1" applyAlignment="1">
      <alignment horizontal="center"/>
    </xf>
    <xf numFmtId="0" fontId="7" fillId="0" borderId="0" xfId="0" applyFont="1" applyAlignment="1">
      <alignment horizontal="center"/>
    </xf>
  </cellXfs>
  <cellStyles count="159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Énfasis1" xfId="15"/>
    <cellStyle name="20% - Énfasis1 2" xfId="16"/>
    <cellStyle name="20% - Énfasis1 3" xfId="17"/>
    <cellStyle name="20% - Énfasis2" xfId="18"/>
    <cellStyle name="20% - Énfasis2 2" xfId="19"/>
    <cellStyle name="20% - Énfasis2 3" xfId="20"/>
    <cellStyle name="20% - Énfasis3" xfId="21"/>
    <cellStyle name="20% - Énfasis3 2" xfId="22"/>
    <cellStyle name="20% - Énfasis3 3" xfId="23"/>
    <cellStyle name="20% - Énfasis4" xfId="24"/>
    <cellStyle name="20% - Énfasis4 2" xfId="25"/>
    <cellStyle name="20% - Énfasis4 3" xfId="26"/>
    <cellStyle name="20% - Énfasis5" xfId="27"/>
    <cellStyle name="20% - Énfasis5 2" xfId="28"/>
    <cellStyle name="20% - Énfasis5 3" xfId="29"/>
    <cellStyle name="20% - Énfasis6" xfId="30"/>
    <cellStyle name="20% - Énfasis6 2" xfId="31"/>
    <cellStyle name="20% - Énfasis6 3" xfId="32"/>
    <cellStyle name="40% - Énfasis1" xfId="33"/>
    <cellStyle name="40% - Énfasis1 2" xfId="34"/>
    <cellStyle name="40% - Énfasis1 3" xfId="35"/>
    <cellStyle name="40% - Énfasis2" xfId="36"/>
    <cellStyle name="40% - Énfasis2 2" xfId="37"/>
    <cellStyle name="40% - Énfasis2 3" xfId="38"/>
    <cellStyle name="40% - Énfasis3" xfId="39"/>
    <cellStyle name="40% - Énfasis3 2" xfId="40"/>
    <cellStyle name="40% - Énfasis3 3" xfId="41"/>
    <cellStyle name="40% - Énfasis4" xfId="42"/>
    <cellStyle name="40% - Énfasis4 2" xfId="43"/>
    <cellStyle name="40% - Énfasis4 3" xfId="44"/>
    <cellStyle name="40% - Énfasis5" xfId="45"/>
    <cellStyle name="40% - Énfasis5 2" xfId="46"/>
    <cellStyle name="40% - Énfasis5 3" xfId="47"/>
    <cellStyle name="40% - Énfasis6" xfId="48"/>
    <cellStyle name="40% - Énfasis6 2" xfId="49"/>
    <cellStyle name="40% - Énfasis6 3" xfId="50"/>
    <cellStyle name="60% - Énfasis1" xfId="51"/>
    <cellStyle name="60% - Énfasis1 2" xfId="52"/>
    <cellStyle name="60% - Énfasis1 3" xfId="53"/>
    <cellStyle name="60% - Énfasis2" xfId="54"/>
    <cellStyle name="60% - Énfasis2 2" xfId="55"/>
    <cellStyle name="60% - Énfasis2 3" xfId="56"/>
    <cellStyle name="60% - Énfasis3" xfId="57"/>
    <cellStyle name="60% - Énfasis3 2" xfId="58"/>
    <cellStyle name="60% - Énfasis3 3" xfId="59"/>
    <cellStyle name="60% - Énfasis4" xfId="60"/>
    <cellStyle name="60% - Énfasis4 2" xfId="61"/>
    <cellStyle name="60% - Énfasis4 3" xfId="62"/>
    <cellStyle name="60% - Énfasis5" xfId="63"/>
    <cellStyle name="60% - Énfasis5 2" xfId="64"/>
    <cellStyle name="60% - Énfasis5 3" xfId="65"/>
    <cellStyle name="60% - Énfasis6" xfId="66"/>
    <cellStyle name="60% - Énfasis6 2" xfId="67"/>
    <cellStyle name="60% - Énfasis6 3" xfId="68"/>
    <cellStyle name="Bueno" xfId="69"/>
    <cellStyle name="Cálculo" xfId="70"/>
    <cellStyle name="Cálculo 2" xfId="71"/>
    <cellStyle name="Cálculo 3" xfId="72"/>
    <cellStyle name="Celda de comprobación" xfId="73"/>
    <cellStyle name="Celda de comprobación 2" xfId="74"/>
    <cellStyle name="Celda de comprobación 3" xfId="75"/>
    <cellStyle name="Celda vinculada" xfId="76"/>
    <cellStyle name="Celda vinculada 2" xfId="77"/>
    <cellStyle name="Celda vinculada 3" xfId="78"/>
    <cellStyle name="Encabezado 1" xfId="79"/>
    <cellStyle name="Encabezado 4" xfId="80"/>
    <cellStyle name="Encabezado 4 2" xfId="81"/>
    <cellStyle name="Encabezado 4 3" xfId="82"/>
    <cellStyle name="Énfasis1" xfId="83"/>
    <cellStyle name="Énfasis1 2" xfId="84"/>
    <cellStyle name="Énfasis1 3" xfId="85"/>
    <cellStyle name="Énfasis2" xfId="86"/>
    <cellStyle name="Énfasis2 2" xfId="87"/>
    <cellStyle name="Énfasis2 3" xfId="88"/>
    <cellStyle name="Énfasis3" xfId="89"/>
    <cellStyle name="Énfasis3 2" xfId="90"/>
    <cellStyle name="Énfasis3 3" xfId="91"/>
    <cellStyle name="Énfasis4" xfId="92"/>
    <cellStyle name="Énfasis4 2" xfId="93"/>
    <cellStyle name="Énfasis4 3" xfId="94"/>
    <cellStyle name="Énfasis5" xfId="95"/>
    <cellStyle name="Énfasis5 2" xfId="96"/>
    <cellStyle name="Énfasis5 3" xfId="97"/>
    <cellStyle name="Énfasis6" xfId="98"/>
    <cellStyle name="Énfasis6 2" xfId="99"/>
    <cellStyle name="Énfasis6 3" xfId="100"/>
    <cellStyle name="Entrada" xfId="101"/>
    <cellStyle name="Entrada 2" xfId="102"/>
    <cellStyle name="Entrada 3" xfId="103"/>
    <cellStyle name="Hyperlink" xfId="104"/>
    <cellStyle name="Followed Hyperlink" xfId="105"/>
    <cellStyle name="Incorrecto" xfId="106"/>
    <cellStyle name="Incorrecto 2" xfId="107"/>
    <cellStyle name="Incorrecto 3" xfId="108"/>
    <cellStyle name="Comma" xfId="109"/>
    <cellStyle name="Comma [0]" xfId="110"/>
    <cellStyle name="Millares 2" xfId="111"/>
    <cellStyle name="Millares 3" xfId="112"/>
    <cellStyle name="Millares 4" xfId="113"/>
    <cellStyle name="Currency" xfId="114"/>
    <cellStyle name="Currency [0]" xfId="115"/>
    <cellStyle name="Neutral" xfId="116"/>
    <cellStyle name="Neutral 2" xfId="117"/>
    <cellStyle name="Neutral 3" xfId="118"/>
    <cellStyle name="Normal 10" xfId="119"/>
    <cellStyle name="Normal 2" xfId="120"/>
    <cellStyle name="Normal 2 2" xfId="121"/>
    <cellStyle name="Normal 2 3" xfId="122"/>
    <cellStyle name="Normal 3" xfId="123"/>
    <cellStyle name="Normal 4" xfId="124"/>
    <cellStyle name="Normal 4 2" xfId="125"/>
    <cellStyle name="Normal 5" xfId="126"/>
    <cellStyle name="Normal 5 2" xfId="127"/>
    <cellStyle name="Normal 6" xfId="128"/>
    <cellStyle name="Normal 7" xfId="129"/>
    <cellStyle name="Normal 8" xfId="130"/>
    <cellStyle name="Normal 9" xfId="131"/>
    <cellStyle name="Notas" xfId="132"/>
    <cellStyle name="Notas 2" xfId="133"/>
    <cellStyle name="Notas 3" xfId="134"/>
    <cellStyle name="Percent" xfId="135"/>
    <cellStyle name="Porcentaje 2" xfId="136"/>
    <cellStyle name="Porcentaje 3" xfId="137"/>
    <cellStyle name="Salida" xfId="138"/>
    <cellStyle name="Salida 2" xfId="139"/>
    <cellStyle name="Salida 3" xfId="140"/>
    <cellStyle name="Texto de advertencia" xfId="141"/>
    <cellStyle name="Texto de advertencia 2" xfId="142"/>
    <cellStyle name="Texto de advertencia 3" xfId="143"/>
    <cellStyle name="Texto explicativo" xfId="144"/>
    <cellStyle name="Texto explicativo 2" xfId="145"/>
    <cellStyle name="Texto explicativo 3" xfId="146"/>
    <cellStyle name="Título" xfId="147"/>
    <cellStyle name="Título 2" xfId="148"/>
    <cellStyle name="Título 2 2" xfId="149"/>
    <cellStyle name="Título 2 3" xfId="150"/>
    <cellStyle name="Título 3" xfId="151"/>
    <cellStyle name="Título 3 2" xfId="152"/>
    <cellStyle name="Título 3 3" xfId="153"/>
    <cellStyle name="Título 4" xfId="154"/>
    <cellStyle name="Título 5" xfId="155"/>
    <cellStyle name="Total" xfId="156"/>
    <cellStyle name="Total 2" xfId="157"/>
    <cellStyle name="Total 3" xfId="15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Venta vivienda protegida con requisitos</a:t>
            </a:r>
          </a:p>
        </c:rich>
      </c:tx>
      <c:layout>
        <c:manualLayout>
          <c:xMode val="factor"/>
          <c:yMode val="factor"/>
          <c:x val="-0.001"/>
          <c:y val="-0.014"/>
        </c:manualLayout>
      </c:layout>
      <c:spPr>
        <a:noFill/>
        <a:ln w="3175">
          <a:noFill/>
        </a:ln>
      </c:spPr>
    </c:title>
    <c:view3D>
      <c:rotX val="15"/>
      <c:hPercent val="39"/>
      <c:rotY val="20"/>
      <c:depthPercent val="100"/>
      <c:rAngAx val="1"/>
    </c:view3D>
    <c:plotArea>
      <c:layout>
        <c:manualLayout>
          <c:xMode val="edge"/>
          <c:yMode val="edge"/>
          <c:x val="0.0315"/>
          <c:y val="0.11125"/>
          <c:w val="0.96575"/>
          <c:h val="0.83125"/>
        </c:manualLayout>
      </c:layout>
      <c:bar3DChart>
        <c:barDir val="col"/>
        <c:grouping val="clustered"/>
        <c:varyColors val="0"/>
        <c:ser>
          <c:idx val="4"/>
          <c:order val="0"/>
          <c:tx>
            <c:strRef>
              <c:f>'nº visados con requisitos'!$A$5</c:f>
              <c:strCache>
                <c:ptCount val="1"/>
                <c:pt idx="0">
                  <c:v>Nueva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visados con requisitos'!$B$1:$K$1</c:f>
              <c:numCache/>
            </c:numRef>
          </c:cat>
          <c:val>
            <c:numRef>
              <c:f>'nº visados con requisitos'!$B$5:$K$5</c:f>
              <c:numCache/>
            </c:numRef>
          </c:val>
          <c:shape val="box"/>
        </c:ser>
        <c:ser>
          <c:idx val="5"/>
          <c:order val="1"/>
          <c:tx>
            <c:strRef>
              <c:f>'nº visados con requisitos'!$A$6</c:f>
              <c:strCache>
                <c:ptCount val="1"/>
                <c:pt idx="0">
                  <c:v>2ª mano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visados con requisitos'!$B$1:$K$1</c:f>
              <c:numCache/>
            </c:numRef>
          </c:cat>
          <c:val>
            <c:numRef>
              <c:f>'nº visados con requisitos'!$B$6:$K$6</c:f>
              <c:numCache/>
            </c:numRef>
          </c:val>
          <c:shape val="box"/>
        </c:ser>
        <c:ser>
          <c:idx val="0"/>
          <c:order val="2"/>
          <c:tx>
            <c:strRef>
              <c:f>'nº visados con requisitos'!$A$7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rgbClr val="4572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visados con requisitos'!$B$1:$K$1</c:f>
              <c:numCache/>
            </c:numRef>
          </c:cat>
          <c:val>
            <c:numRef>
              <c:f>'nº visados con requisitos'!$B$7:$K$7</c:f>
              <c:numCache/>
            </c:numRef>
          </c:val>
          <c:shape val="box"/>
        </c:ser>
        <c:shape val="box"/>
        <c:axId val="24907269"/>
        <c:axId val="22838830"/>
      </c:bar3DChart>
      <c:catAx>
        <c:axId val="24907269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crossAx val="22838830"/>
        <c:crosses val="autoZero"/>
        <c:auto val="1"/>
        <c:lblOffset val="100"/>
        <c:tickLblSkip val="1"/>
        <c:noMultiLvlLbl val="0"/>
      </c:catAx>
      <c:valAx>
        <c:axId val="228388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Nº de viviendas vendidas</a:t>
                </a:r>
              </a:p>
            </c:rich>
          </c:tx>
          <c:layout>
            <c:manualLayout>
              <c:xMode val="factor"/>
              <c:yMode val="factor"/>
              <c:x val="-0.0045"/>
              <c:y val="0.012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</c:dTable>
      <c:spPr>
        <a:noFill/>
        <a:ln>
          <a:noFill/>
        </a:ln>
      </c:spPr>
    </c:plotArea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00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'nº renuncias 2012 2022'!$B$2</c:f>
              <c:strCache>
                <c:ptCount val="1"/>
                <c:pt idx="0">
                  <c:v>VPO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renuncias 2012 2022'!$C$1:$G$1</c:f>
              <c:numCache/>
            </c:numRef>
          </c:cat>
          <c:val>
            <c:numRef>
              <c:f>'nº renuncias 2012 2022'!$C$2:$G$2</c:f>
              <c:numCache/>
            </c:numRef>
          </c:val>
          <c:shape val="box"/>
        </c:ser>
        <c:ser>
          <c:idx val="1"/>
          <c:order val="1"/>
          <c:tx>
            <c:strRef>
              <c:f>'nº renuncias 2012 2022'!$B$3</c:f>
              <c:strCache>
                <c:ptCount val="1"/>
                <c:pt idx="0">
                  <c:v>VPT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renuncias 2012 2022'!$C$1:$G$1</c:f>
              <c:numCache/>
            </c:numRef>
          </c:cat>
          <c:val>
            <c:numRef>
              <c:f>'nº renuncias 2012 2022'!$C$3:$G$3</c:f>
              <c:numCache/>
            </c:numRef>
          </c:val>
          <c:shape val="box"/>
        </c:ser>
        <c:ser>
          <c:idx val="2"/>
          <c:order val="2"/>
          <c:tx>
            <c:strRef>
              <c:f>'nº renuncias 2012 2022'!$B$4</c:f>
              <c:strCache>
                <c:ptCount val="1"/>
                <c:pt idx="0">
                  <c:v>VPP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'nº renuncias 2012 2022'!$C$1:$G$1</c:f>
              <c:numCache/>
            </c:numRef>
          </c:cat>
          <c:val>
            <c:numRef>
              <c:f>'nº renuncias 2012 2022'!$C$4:$G$4</c:f>
              <c:numCache/>
            </c:numRef>
          </c:val>
          <c:shape val="box"/>
        </c:ser>
        <c:shape val="box"/>
        <c:axId val="4222879"/>
        <c:axId val="38005912"/>
      </c:bar3DChart>
      <c:catAx>
        <c:axId val="42228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8005912"/>
        <c:crosses val="autoZero"/>
        <c:auto val="1"/>
        <c:lblOffset val="100"/>
        <c:tickLblSkip val="4"/>
        <c:noMultiLvlLbl val="0"/>
      </c:catAx>
      <c:valAx>
        <c:axId val="380059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2287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30</xdr:row>
      <xdr:rowOff>19050</xdr:rowOff>
    </xdr:from>
    <xdr:to>
      <xdr:col>9</xdr:col>
      <xdr:colOff>685800</xdr:colOff>
      <xdr:row>53</xdr:row>
      <xdr:rowOff>76200</xdr:rowOff>
    </xdr:to>
    <xdr:graphicFrame>
      <xdr:nvGraphicFramePr>
        <xdr:cNvPr id="1" name="Gráfico 2"/>
        <xdr:cNvGraphicFramePr/>
      </xdr:nvGraphicFramePr>
      <xdr:xfrm>
        <a:off x="1333500" y="5162550"/>
        <a:ext cx="6781800" cy="3781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7</xdr:row>
      <xdr:rowOff>0</xdr:rowOff>
    </xdr:from>
    <xdr:to>
      <xdr:col>0</xdr:col>
      <xdr:colOff>0</xdr:colOff>
      <xdr:row>19</xdr:row>
      <xdr:rowOff>9525</xdr:rowOff>
    </xdr:to>
    <xdr:graphicFrame>
      <xdr:nvGraphicFramePr>
        <xdr:cNvPr id="1" name="Gráfico 1"/>
        <xdr:cNvGraphicFramePr/>
      </xdr:nvGraphicFramePr>
      <xdr:xfrm>
        <a:off x="0" y="1285875"/>
        <a:ext cx="0" cy="195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5"/>
  <sheetViews>
    <sheetView zoomScalePageLayoutView="0" workbookViewId="0" topLeftCell="A1">
      <selection activeCell="D17" sqref="D17"/>
    </sheetView>
  </sheetViews>
  <sheetFormatPr defaultColWidth="11.421875" defaultRowHeight="19.5" customHeight="1"/>
  <cols>
    <col min="1" max="16384" width="11.421875" style="199" customWidth="1"/>
  </cols>
  <sheetData>
    <row r="1" ht="19.5" customHeight="1">
      <c r="J1" s="199" t="s">
        <v>128</v>
      </c>
    </row>
    <row r="3" spans="1:31" s="211" customFormat="1" ht="19.5" customHeight="1">
      <c r="A3" s="213"/>
      <c r="B3" s="203">
        <v>2022</v>
      </c>
      <c r="C3" s="203" t="s">
        <v>35</v>
      </c>
      <c r="D3" s="203">
        <v>2021</v>
      </c>
      <c r="E3" s="203" t="s">
        <v>35</v>
      </c>
      <c r="F3" s="203">
        <v>2020</v>
      </c>
      <c r="G3" s="203" t="s">
        <v>35</v>
      </c>
      <c r="H3" s="203">
        <v>2019</v>
      </c>
      <c r="I3" s="203" t="s">
        <v>35</v>
      </c>
      <c r="J3" s="203">
        <v>2018</v>
      </c>
      <c r="K3" s="203" t="s">
        <v>35</v>
      </c>
      <c r="L3" s="203">
        <v>2017</v>
      </c>
      <c r="M3" s="203" t="s">
        <v>35</v>
      </c>
      <c r="N3" s="203">
        <v>2016</v>
      </c>
      <c r="O3" s="203" t="s">
        <v>35</v>
      </c>
      <c r="P3" s="203">
        <v>2015</v>
      </c>
      <c r="Q3" s="203" t="s">
        <v>35</v>
      </c>
      <c r="R3" s="203">
        <v>2014</v>
      </c>
      <c r="S3" s="203" t="s">
        <v>35</v>
      </c>
      <c r="T3" s="203">
        <v>2013</v>
      </c>
      <c r="U3" s="203" t="s">
        <v>35</v>
      </c>
      <c r="V3" s="212">
        <v>2012</v>
      </c>
      <c r="W3" s="203" t="s">
        <v>35</v>
      </c>
      <c r="X3" s="203">
        <v>2011</v>
      </c>
      <c r="Y3" s="203" t="s">
        <v>35</v>
      </c>
      <c r="Z3" s="203">
        <v>2010</v>
      </c>
      <c r="AA3" s="203" t="s">
        <v>35</v>
      </c>
      <c r="AB3" s="203">
        <v>2009</v>
      </c>
      <c r="AC3" s="203" t="s">
        <v>35</v>
      </c>
      <c r="AD3" s="203">
        <v>2008</v>
      </c>
      <c r="AE3" s="203" t="s">
        <v>35</v>
      </c>
    </row>
    <row r="4" spans="1:31" ht="19.5" customHeight="1">
      <c r="A4" s="210" t="s">
        <v>127</v>
      </c>
      <c r="B4" s="214">
        <v>0</v>
      </c>
      <c r="C4" s="205">
        <v>0</v>
      </c>
      <c r="D4" s="214">
        <v>0</v>
      </c>
      <c r="E4" s="205">
        <v>0</v>
      </c>
      <c r="F4" s="214">
        <v>0</v>
      </c>
      <c r="G4" s="205">
        <v>0</v>
      </c>
      <c r="H4" s="214">
        <v>0</v>
      </c>
      <c r="I4" s="205">
        <v>0</v>
      </c>
      <c r="J4" s="214">
        <v>0</v>
      </c>
      <c r="K4" s="205">
        <v>0</v>
      </c>
      <c r="L4" s="206">
        <v>0</v>
      </c>
      <c r="M4" s="205">
        <v>0</v>
      </c>
      <c r="N4" s="206">
        <v>0</v>
      </c>
      <c r="O4" s="205">
        <v>0</v>
      </c>
      <c r="P4" s="206">
        <v>0</v>
      </c>
      <c r="Q4" s="205">
        <v>0</v>
      </c>
      <c r="R4" s="206">
        <v>0</v>
      </c>
      <c r="S4" s="205">
        <v>0</v>
      </c>
      <c r="T4" s="206">
        <v>0</v>
      </c>
      <c r="U4" s="205">
        <v>0</v>
      </c>
      <c r="V4" s="207">
        <v>5</v>
      </c>
      <c r="W4" s="205">
        <v>0</v>
      </c>
      <c r="X4" s="206">
        <v>12</v>
      </c>
      <c r="Y4" s="205">
        <v>0.01</v>
      </c>
      <c r="Z4" s="206">
        <v>44</v>
      </c>
      <c r="AA4" s="205">
        <v>0.03</v>
      </c>
      <c r="AB4" s="206">
        <v>19</v>
      </c>
      <c r="AC4" s="205">
        <v>0.01</v>
      </c>
      <c r="AD4" s="206">
        <v>14</v>
      </c>
      <c r="AE4" s="205">
        <v>0.01</v>
      </c>
    </row>
    <row r="5" spans="1:31" ht="19.5" customHeight="1">
      <c r="A5" s="208" t="s">
        <v>24</v>
      </c>
      <c r="B5" s="208">
        <v>137</v>
      </c>
      <c r="C5" s="205">
        <v>0.54</v>
      </c>
      <c r="D5" s="208">
        <v>200</v>
      </c>
      <c r="E5" s="205">
        <v>0.67</v>
      </c>
      <c r="F5" s="208">
        <v>177</v>
      </c>
      <c r="G5" s="205">
        <v>0.77</v>
      </c>
      <c r="H5" s="208">
        <v>95</v>
      </c>
      <c r="I5" s="205">
        <v>0.37</v>
      </c>
      <c r="J5" s="208">
        <v>362</v>
      </c>
      <c r="K5" s="205">
        <v>0.67</v>
      </c>
      <c r="L5" s="206">
        <v>495</v>
      </c>
      <c r="M5" s="205">
        <v>0.81</v>
      </c>
      <c r="N5" s="206">
        <v>318</v>
      </c>
      <c r="O5" s="205">
        <v>0.73</v>
      </c>
      <c r="P5" s="206">
        <v>417</v>
      </c>
      <c r="Q5" s="205">
        <v>0.6196136701337296</v>
      </c>
      <c r="R5" s="206">
        <v>331</v>
      </c>
      <c r="S5" s="205">
        <v>0.57</v>
      </c>
      <c r="T5" s="206">
        <v>207</v>
      </c>
      <c r="U5" s="205">
        <v>0.69</v>
      </c>
      <c r="V5" s="207">
        <v>676</v>
      </c>
      <c r="W5" s="205">
        <v>0.59</v>
      </c>
      <c r="X5" s="209">
        <v>1242</v>
      </c>
      <c r="Y5" s="205">
        <v>0.66</v>
      </c>
      <c r="Z5" s="206">
        <v>870</v>
      </c>
      <c r="AA5" s="205">
        <v>0.62</v>
      </c>
      <c r="AB5" s="209">
        <v>1378</v>
      </c>
      <c r="AC5" s="205">
        <v>0.61</v>
      </c>
      <c r="AD5" s="206">
        <v>925</v>
      </c>
      <c r="AE5" s="205">
        <v>0.55</v>
      </c>
    </row>
    <row r="6" spans="1:31" ht="19.5" customHeight="1">
      <c r="A6" s="208" t="s">
        <v>31</v>
      </c>
      <c r="B6" s="208">
        <v>119</v>
      </c>
      <c r="C6" s="205">
        <v>0.46</v>
      </c>
      <c r="D6" s="208">
        <v>81</v>
      </c>
      <c r="E6" s="205">
        <v>0.27</v>
      </c>
      <c r="F6" s="208">
        <v>48</v>
      </c>
      <c r="G6" s="205">
        <v>0.21</v>
      </c>
      <c r="H6" s="208">
        <v>117</v>
      </c>
      <c r="I6" s="205">
        <v>0.45</v>
      </c>
      <c r="J6" s="208">
        <v>161</v>
      </c>
      <c r="K6" s="205">
        <v>0.3</v>
      </c>
      <c r="L6" s="206">
        <v>115</v>
      </c>
      <c r="M6" s="205">
        <v>0.19</v>
      </c>
      <c r="N6" s="206">
        <v>105</v>
      </c>
      <c r="O6" s="205">
        <v>0.22</v>
      </c>
      <c r="P6" s="206">
        <v>221</v>
      </c>
      <c r="Q6" s="205">
        <v>0.32838038632986627</v>
      </c>
      <c r="R6" s="206">
        <v>212</v>
      </c>
      <c r="S6" s="205">
        <v>0.37</v>
      </c>
      <c r="T6" s="206">
        <v>80</v>
      </c>
      <c r="U6" s="205">
        <v>0.27</v>
      </c>
      <c r="V6" s="207">
        <v>274</v>
      </c>
      <c r="W6" s="205">
        <v>0.24</v>
      </c>
      <c r="X6" s="206">
        <v>586</v>
      </c>
      <c r="Y6" s="205">
        <v>0.31</v>
      </c>
      <c r="Z6" s="206">
        <v>488</v>
      </c>
      <c r="AA6" s="205">
        <v>0.35</v>
      </c>
      <c r="AB6" s="206">
        <v>865</v>
      </c>
      <c r="AC6" s="205">
        <v>0.38</v>
      </c>
      <c r="AD6" s="206">
        <v>734</v>
      </c>
      <c r="AE6" s="205">
        <v>0.44</v>
      </c>
    </row>
    <row r="7" spans="1:31" ht="19.5" customHeight="1">
      <c r="A7" s="208" t="s">
        <v>32</v>
      </c>
      <c r="B7" s="208">
        <v>0</v>
      </c>
      <c r="C7" s="205">
        <v>0</v>
      </c>
      <c r="D7" s="208">
        <v>18</v>
      </c>
      <c r="E7" s="205">
        <v>0.06</v>
      </c>
      <c r="F7" s="208">
        <v>5</v>
      </c>
      <c r="G7" s="205">
        <v>0.02</v>
      </c>
      <c r="H7" s="208">
        <v>47</v>
      </c>
      <c r="I7" s="205">
        <v>0.18</v>
      </c>
      <c r="J7" s="208">
        <v>14</v>
      </c>
      <c r="K7" s="205">
        <v>0.03</v>
      </c>
      <c r="L7" s="206">
        <v>4</v>
      </c>
      <c r="M7" s="205">
        <v>0</v>
      </c>
      <c r="N7" s="206">
        <v>23</v>
      </c>
      <c r="O7" s="205">
        <v>0.05</v>
      </c>
      <c r="P7" s="206">
        <v>35</v>
      </c>
      <c r="Q7" s="205">
        <v>0.05200594353640416</v>
      </c>
      <c r="R7" s="206">
        <v>36</v>
      </c>
      <c r="S7" s="205">
        <v>0.06</v>
      </c>
      <c r="T7" s="206">
        <v>12</v>
      </c>
      <c r="U7" s="205">
        <v>0.04</v>
      </c>
      <c r="V7" s="207">
        <v>184</v>
      </c>
      <c r="W7" s="205">
        <v>0.16</v>
      </c>
      <c r="X7" s="206">
        <v>31</v>
      </c>
      <c r="Y7" s="205">
        <v>0.02</v>
      </c>
      <c r="Z7" s="206" t="s">
        <v>37</v>
      </c>
      <c r="AA7" s="205">
        <v>0</v>
      </c>
      <c r="AB7" s="206" t="s">
        <v>37</v>
      </c>
      <c r="AC7" s="205">
        <v>0</v>
      </c>
      <c r="AD7" s="206" t="s">
        <v>37</v>
      </c>
      <c r="AE7" s="205">
        <v>0</v>
      </c>
    </row>
    <row r="8" spans="1:31" ht="19.5" customHeight="1">
      <c r="A8" s="204" t="s">
        <v>62</v>
      </c>
      <c r="B8" s="204">
        <v>256</v>
      </c>
      <c r="C8" s="200">
        <v>1</v>
      </c>
      <c r="D8" s="204">
        <v>299</v>
      </c>
      <c r="E8" s="200">
        <v>1</v>
      </c>
      <c r="F8" s="204">
        <v>230</v>
      </c>
      <c r="G8" s="200">
        <v>1</v>
      </c>
      <c r="H8" s="204">
        <v>259</v>
      </c>
      <c r="I8" s="200">
        <v>1</v>
      </c>
      <c r="J8" s="204">
        <v>537</v>
      </c>
      <c r="K8" s="200">
        <v>1</v>
      </c>
      <c r="L8" s="203">
        <v>614</v>
      </c>
      <c r="M8" s="200">
        <v>1</v>
      </c>
      <c r="N8" s="203">
        <v>476</v>
      </c>
      <c r="O8" s="200">
        <v>1</v>
      </c>
      <c r="P8" s="203">
        <v>673</v>
      </c>
      <c r="Q8" s="200">
        <v>1</v>
      </c>
      <c r="R8" s="203">
        <v>579</v>
      </c>
      <c r="S8" s="200">
        <v>1</v>
      </c>
      <c r="T8" s="203">
        <v>299</v>
      </c>
      <c r="U8" s="200">
        <v>1</v>
      </c>
      <c r="V8" s="202">
        <v>1139</v>
      </c>
      <c r="W8" s="200">
        <v>1</v>
      </c>
      <c r="X8" s="201">
        <v>1871</v>
      </c>
      <c r="Y8" s="200">
        <v>1</v>
      </c>
      <c r="Z8" s="201">
        <v>1402</v>
      </c>
      <c r="AA8" s="200">
        <v>1</v>
      </c>
      <c r="AB8" s="201">
        <v>2262</v>
      </c>
      <c r="AC8" s="200">
        <v>1</v>
      </c>
      <c r="AD8" s="201">
        <v>1673</v>
      </c>
      <c r="AE8" s="200">
        <v>1</v>
      </c>
    </row>
    <row r="10" spans="1:21" ht="19.5" customHeight="1">
      <c r="A10" s="66" t="s">
        <v>126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</row>
    <row r="13" spans="6:11" ht="19.5" customHeight="1">
      <c r="F13" s="215"/>
      <c r="K13" s="215"/>
    </row>
    <row r="14" spans="6:11" ht="19.5" customHeight="1">
      <c r="F14" s="215"/>
      <c r="K14" s="215"/>
    </row>
    <row r="15" spans="6:11" ht="19.5" customHeight="1">
      <c r="F15" s="215"/>
      <c r="K15" s="215"/>
    </row>
  </sheetData>
  <sheetProtection/>
  <hyperlinks>
    <hyperlink ref="A4" location="_ftn1" display="_ftn1"/>
    <hyperlink ref="A10" location="_ftnref1" display="_ftnref1"/>
  </hyperlinks>
  <printOptions/>
  <pageMargins left="0.7874015748031497" right="0.7874015748031497" top="0.984251968503937" bottom="0.984251968503937" header="0" footer="0"/>
  <pageSetup horizontalDpi="600" verticalDpi="600" orientation="landscape" paperSize="9" r:id="rId1"/>
  <headerFooter alignWithMargins="0">
    <oddFooter>&amp;Cwww.vivienda.navarra.es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N30" sqref="N30"/>
    </sheetView>
  </sheetViews>
  <sheetFormatPr defaultColWidth="11.421875" defaultRowHeight="12.75"/>
  <cols>
    <col min="1" max="1" width="11.8515625" style="0" customWidth="1"/>
    <col min="2" max="2" width="25.8515625" style="0" bestFit="1" customWidth="1"/>
    <col min="6" max="6" width="13.8515625" style="0" customWidth="1"/>
  </cols>
  <sheetData>
    <row r="2" ht="12.75">
      <c r="A2" s="26" t="s">
        <v>25</v>
      </c>
    </row>
    <row r="4" spans="1:4" ht="12.75">
      <c r="A4" s="26" t="s">
        <v>134</v>
      </c>
      <c r="D4" t="s">
        <v>71</v>
      </c>
    </row>
    <row r="5" spans="1:6" ht="12.75">
      <c r="A5" s="177" t="s">
        <v>2</v>
      </c>
      <c r="B5" s="178" t="s">
        <v>1</v>
      </c>
      <c r="C5" s="178" t="s">
        <v>24</v>
      </c>
      <c r="D5" s="178" t="s">
        <v>32</v>
      </c>
      <c r="E5" s="178" t="s">
        <v>31</v>
      </c>
      <c r="F5" s="179" t="s">
        <v>61</v>
      </c>
    </row>
    <row r="6" spans="1:6" ht="12.75">
      <c r="A6" s="217" t="s">
        <v>4</v>
      </c>
      <c r="B6" s="217" t="s">
        <v>125</v>
      </c>
      <c r="C6" s="216">
        <v>1</v>
      </c>
      <c r="D6" s="216"/>
      <c r="E6" s="216"/>
      <c r="F6" s="220">
        <v>1</v>
      </c>
    </row>
    <row r="7" spans="1:6" ht="12.75">
      <c r="A7" s="218"/>
      <c r="B7" s="218" t="s">
        <v>116</v>
      </c>
      <c r="C7" s="216">
        <v>1</v>
      </c>
      <c r="D7" s="216"/>
      <c r="E7" s="216"/>
      <c r="F7" s="221">
        <v>1</v>
      </c>
    </row>
    <row r="8" spans="1:6" ht="12.75">
      <c r="A8" s="218"/>
      <c r="B8" s="218" t="s">
        <v>105</v>
      </c>
      <c r="C8" s="216">
        <v>5</v>
      </c>
      <c r="D8" s="216"/>
      <c r="E8" s="216"/>
      <c r="F8" s="221">
        <v>5</v>
      </c>
    </row>
    <row r="9" spans="1:6" ht="12.75">
      <c r="A9" s="218"/>
      <c r="B9" s="218" t="s">
        <v>113</v>
      </c>
      <c r="C9" s="216">
        <v>6</v>
      </c>
      <c r="D9" s="216"/>
      <c r="E9" s="216">
        <v>93</v>
      </c>
      <c r="F9" s="221">
        <v>99</v>
      </c>
    </row>
    <row r="10" spans="1:6" ht="12.75">
      <c r="A10" s="218"/>
      <c r="B10" s="218" t="s">
        <v>114</v>
      </c>
      <c r="C10" s="216"/>
      <c r="D10" s="216"/>
      <c r="E10" s="216">
        <v>4</v>
      </c>
      <c r="F10" s="221">
        <v>4</v>
      </c>
    </row>
    <row r="11" spans="1:6" ht="12.75">
      <c r="A11" s="218"/>
      <c r="B11" s="218" t="s">
        <v>108</v>
      </c>
      <c r="C11" s="216">
        <v>1</v>
      </c>
      <c r="D11" s="216"/>
      <c r="E11" s="216">
        <v>1</v>
      </c>
      <c r="F11" s="221">
        <v>2</v>
      </c>
    </row>
    <row r="12" spans="1:6" ht="12.75">
      <c r="A12" s="218"/>
      <c r="B12" s="218" t="s">
        <v>104</v>
      </c>
      <c r="C12" s="216">
        <v>54</v>
      </c>
      <c r="D12" s="216">
        <v>47</v>
      </c>
      <c r="E12" s="216">
        <v>15</v>
      </c>
      <c r="F12" s="221">
        <v>116</v>
      </c>
    </row>
    <row r="13" spans="1:6" ht="12.75">
      <c r="A13" s="218"/>
      <c r="B13" s="218" t="s">
        <v>106</v>
      </c>
      <c r="C13" s="216">
        <v>2</v>
      </c>
      <c r="D13" s="216"/>
      <c r="E13" s="216">
        <v>1</v>
      </c>
      <c r="F13" s="221">
        <v>3</v>
      </c>
    </row>
    <row r="14" spans="1:6" ht="12.75">
      <c r="A14" s="219"/>
      <c r="B14" s="219" t="s">
        <v>130</v>
      </c>
      <c r="C14" s="216">
        <v>2</v>
      </c>
      <c r="D14" s="216"/>
      <c r="E14" s="216"/>
      <c r="F14" s="222">
        <v>2</v>
      </c>
    </row>
    <row r="15" spans="1:6" ht="12.75">
      <c r="A15" s="223" t="s">
        <v>75</v>
      </c>
      <c r="B15" s="224"/>
      <c r="C15" s="225">
        <v>72</v>
      </c>
      <c r="D15" s="225">
        <v>47</v>
      </c>
      <c r="E15" s="225">
        <v>114</v>
      </c>
      <c r="F15" s="226">
        <v>233</v>
      </c>
    </row>
    <row r="16" spans="1:6" ht="12.75">
      <c r="A16" s="217" t="s">
        <v>8</v>
      </c>
      <c r="B16" s="217" t="s">
        <v>115</v>
      </c>
      <c r="C16" s="216">
        <v>8</v>
      </c>
      <c r="D16" s="216"/>
      <c r="E16" s="216"/>
      <c r="F16" s="220">
        <v>8</v>
      </c>
    </row>
    <row r="17" spans="1:6" ht="12.75">
      <c r="A17" s="218"/>
      <c r="B17" s="218" t="s">
        <v>109</v>
      </c>
      <c r="C17" s="216">
        <v>1</v>
      </c>
      <c r="D17" s="216"/>
      <c r="E17" s="216"/>
      <c r="F17" s="221">
        <v>1</v>
      </c>
    </row>
    <row r="18" spans="1:6" ht="12.75">
      <c r="A18" s="218"/>
      <c r="B18" s="218" t="s">
        <v>120</v>
      </c>
      <c r="C18" s="216">
        <v>1</v>
      </c>
      <c r="D18" s="216"/>
      <c r="E18" s="216">
        <v>2</v>
      </c>
      <c r="F18" s="221">
        <v>3</v>
      </c>
    </row>
    <row r="19" spans="1:6" ht="12.75">
      <c r="A19" s="218"/>
      <c r="B19" s="218" t="s">
        <v>131</v>
      </c>
      <c r="C19" s="216"/>
      <c r="D19" s="216"/>
      <c r="E19" s="216">
        <v>1</v>
      </c>
      <c r="F19" s="221">
        <v>1</v>
      </c>
    </row>
    <row r="20" spans="1:6" ht="12.75">
      <c r="A20" s="218"/>
      <c r="B20" s="218" t="s">
        <v>132</v>
      </c>
      <c r="C20" s="216">
        <v>1</v>
      </c>
      <c r="D20" s="216"/>
      <c r="E20" s="216"/>
      <c r="F20" s="221">
        <v>1</v>
      </c>
    </row>
    <row r="21" spans="1:6" ht="12.75">
      <c r="A21" s="218"/>
      <c r="B21" s="218" t="s">
        <v>133</v>
      </c>
      <c r="C21" s="216">
        <v>1</v>
      </c>
      <c r="D21" s="216"/>
      <c r="E21" s="216"/>
      <c r="F21" s="221">
        <v>1</v>
      </c>
    </row>
    <row r="22" spans="1:6" ht="12.75">
      <c r="A22" s="218"/>
      <c r="B22" s="218" t="s">
        <v>111</v>
      </c>
      <c r="C22" s="216">
        <v>2</v>
      </c>
      <c r="D22" s="216"/>
      <c r="E22" s="216"/>
      <c r="F22" s="221">
        <v>2</v>
      </c>
    </row>
    <row r="23" spans="1:6" ht="12.75">
      <c r="A23" s="218"/>
      <c r="B23" s="218" t="s">
        <v>121</v>
      </c>
      <c r="C23" s="216">
        <v>7</v>
      </c>
      <c r="D23" s="216"/>
      <c r="E23" s="216"/>
      <c r="F23" s="221">
        <v>7</v>
      </c>
    </row>
    <row r="24" spans="1:6" ht="12.75">
      <c r="A24" s="219"/>
      <c r="B24" s="219" t="s">
        <v>110</v>
      </c>
      <c r="C24" s="216">
        <v>2</v>
      </c>
      <c r="D24" s="216"/>
      <c r="E24" s="216"/>
      <c r="F24" s="222">
        <v>2</v>
      </c>
    </row>
    <row r="25" spans="1:6" ht="13.5" thickBot="1">
      <c r="A25" s="227" t="s">
        <v>88</v>
      </c>
      <c r="B25" s="228"/>
      <c r="C25" s="229">
        <v>23</v>
      </c>
      <c r="D25" s="229"/>
      <c r="E25" s="229">
        <v>3</v>
      </c>
      <c r="F25" s="230">
        <v>26</v>
      </c>
    </row>
    <row r="26" spans="1:6" ht="15.75" thickBot="1">
      <c r="A26" s="191" t="s">
        <v>61</v>
      </c>
      <c r="B26" s="231"/>
      <c r="C26" s="232">
        <v>95</v>
      </c>
      <c r="D26" s="232">
        <v>47</v>
      </c>
      <c r="E26" s="232">
        <v>117</v>
      </c>
      <c r="F26" s="233">
        <v>259</v>
      </c>
    </row>
    <row r="28" spans="1:2" ht="12.75">
      <c r="A28" s="13" t="s">
        <v>66</v>
      </c>
      <c r="B28" s="13"/>
    </row>
    <row r="29" spans="1:2" ht="12.75">
      <c r="A29" s="12" t="s">
        <v>24</v>
      </c>
      <c r="B29" s="13" t="s">
        <v>67</v>
      </c>
    </row>
    <row r="30" spans="1:2" ht="12.75">
      <c r="A30" s="12" t="s">
        <v>31</v>
      </c>
      <c r="B30" s="13" t="s">
        <v>69</v>
      </c>
    </row>
    <row r="31" spans="1:2" ht="12.75">
      <c r="A31" s="12" t="s">
        <v>32</v>
      </c>
      <c r="B31" s="13" t="s">
        <v>27</v>
      </c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&amp;Cwww.vivienda.navarra.es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2:F33"/>
  <sheetViews>
    <sheetView zoomScalePageLayoutView="0" workbookViewId="0" topLeftCell="A4">
      <selection activeCell="H16" sqref="H16"/>
    </sheetView>
  </sheetViews>
  <sheetFormatPr defaultColWidth="11.421875" defaultRowHeight="12.75"/>
  <cols>
    <col min="1" max="1" width="11.8515625" style="0" customWidth="1"/>
    <col min="2" max="2" width="14.28125" style="0" bestFit="1" customWidth="1"/>
    <col min="6" max="6" width="12.421875" style="0" customWidth="1"/>
  </cols>
  <sheetData>
    <row r="2" ht="12.75">
      <c r="A2" s="26" t="s">
        <v>25</v>
      </c>
    </row>
    <row r="4" spans="1:4" ht="12.75">
      <c r="A4" s="26" t="s">
        <v>124</v>
      </c>
      <c r="D4" t="s">
        <v>71</v>
      </c>
    </row>
    <row r="5" spans="1:6" ht="12.75">
      <c r="A5" s="177" t="s">
        <v>2</v>
      </c>
      <c r="B5" s="178" t="s">
        <v>1</v>
      </c>
      <c r="C5" s="178" t="s">
        <v>24</v>
      </c>
      <c r="D5" s="178" t="s">
        <v>32</v>
      </c>
      <c r="E5" s="178" t="s">
        <v>31</v>
      </c>
      <c r="F5" s="179" t="s">
        <v>61</v>
      </c>
    </row>
    <row r="6" spans="1:6" ht="12.75">
      <c r="A6" s="125" t="s">
        <v>4</v>
      </c>
      <c r="B6" s="181" t="s">
        <v>116</v>
      </c>
      <c r="C6" s="117">
        <v>2</v>
      </c>
      <c r="D6" s="117"/>
      <c r="E6" s="117"/>
      <c r="F6" s="113">
        <v>2</v>
      </c>
    </row>
    <row r="7" spans="1:6" ht="12.75">
      <c r="A7" s="127"/>
      <c r="B7" s="182" t="s">
        <v>105</v>
      </c>
      <c r="C7" s="120">
        <v>30</v>
      </c>
      <c r="D7" s="120"/>
      <c r="E7" s="120">
        <v>1</v>
      </c>
      <c r="F7" s="114">
        <v>31</v>
      </c>
    </row>
    <row r="8" spans="1:6" ht="12.75">
      <c r="A8" s="127"/>
      <c r="B8" s="182" t="s">
        <v>113</v>
      </c>
      <c r="C8" s="120">
        <v>36</v>
      </c>
      <c r="D8" s="120"/>
      <c r="E8" s="120">
        <v>55</v>
      </c>
      <c r="F8" s="114">
        <v>91</v>
      </c>
    </row>
    <row r="9" spans="1:6" ht="12.75">
      <c r="A9" s="127"/>
      <c r="B9" s="182" t="s">
        <v>114</v>
      </c>
      <c r="C9" s="120"/>
      <c r="D9" s="120"/>
      <c r="E9" s="120">
        <v>34</v>
      </c>
      <c r="F9" s="114">
        <v>34</v>
      </c>
    </row>
    <row r="10" spans="1:6" ht="12.75">
      <c r="A10" s="127"/>
      <c r="B10" s="182" t="s">
        <v>108</v>
      </c>
      <c r="C10" s="120">
        <v>75</v>
      </c>
      <c r="D10" s="120"/>
      <c r="E10" s="120">
        <v>1</v>
      </c>
      <c r="F10" s="114">
        <v>76</v>
      </c>
    </row>
    <row r="11" spans="1:6" ht="12.75">
      <c r="A11" s="127"/>
      <c r="B11" s="182" t="s">
        <v>104</v>
      </c>
      <c r="C11" s="120">
        <v>168</v>
      </c>
      <c r="D11" s="120">
        <v>14</v>
      </c>
      <c r="E11" s="120">
        <v>65</v>
      </c>
      <c r="F11" s="114">
        <v>247</v>
      </c>
    </row>
    <row r="12" spans="1:6" ht="12.75">
      <c r="A12" s="129"/>
      <c r="B12" s="183" t="s">
        <v>106</v>
      </c>
      <c r="C12" s="123">
        <v>30</v>
      </c>
      <c r="D12" s="123"/>
      <c r="E12" s="123">
        <v>1</v>
      </c>
      <c r="F12" s="115">
        <v>31</v>
      </c>
    </row>
    <row r="13" spans="1:6" ht="12.75">
      <c r="A13" s="184" t="s">
        <v>75</v>
      </c>
      <c r="B13" s="185"/>
      <c r="C13" s="186">
        <v>341</v>
      </c>
      <c r="D13" s="186">
        <v>14</v>
      </c>
      <c r="E13" s="186">
        <v>157</v>
      </c>
      <c r="F13" s="187">
        <v>512</v>
      </c>
    </row>
    <row r="14" spans="1:6" ht="12.75">
      <c r="A14" s="125" t="s">
        <v>8</v>
      </c>
      <c r="B14" s="126" t="s">
        <v>107</v>
      </c>
      <c r="C14" s="116">
        <v>1</v>
      </c>
      <c r="D14" s="117"/>
      <c r="E14" s="117"/>
      <c r="F14" s="113">
        <v>1</v>
      </c>
    </row>
    <row r="15" spans="1:6" ht="12.75">
      <c r="A15" s="127"/>
      <c r="B15" s="128" t="s">
        <v>115</v>
      </c>
      <c r="C15" s="119">
        <v>1</v>
      </c>
      <c r="D15" s="120"/>
      <c r="E15" s="120"/>
      <c r="F15" s="114">
        <v>1</v>
      </c>
    </row>
    <row r="16" spans="1:6" ht="12.75">
      <c r="A16" s="127"/>
      <c r="B16" s="128" t="s">
        <v>119</v>
      </c>
      <c r="C16" s="119">
        <v>1</v>
      </c>
      <c r="D16" s="120"/>
      <c r="E16" s="120"/>
      <c r="F16" s="114">
        <v>1</v>
      </c>
    </row>
    <row r="17" spans="1:6" ht="12.75">
      <c r="A17" s="127"/>
      <c r="B17" s="128" t="s">
        <v>122</v>
      </c>
      <c r="C17" s="119">
        <v>1</v>
      </c>
      <c r="D17" s="120"/>
      <c r="E17" s="120"/>
      <c r="F17" s="114">
        <v>1</v>
      </c>
    </row>
    <row r="18" spans="1:6" ht="12.75">
      <c r="A18" s="127"/>
      <c r="B18" s="128" t="s">
        <v>117</v>
      </c>
      <c r="C18" s="119">
        <v>1</v>
      </c>
      <c r="D18" s="120"/>
      <c r="E18" s="120"/>
      <c r="F18" s="114">
        <v>1</v>
      </c>
    </row>
    <row r="19" spans="1:6" ht="12.75">
      <c r="A19" s="127"/>
      <c r="B19" s="128" t="s">
        <v>112</v>
      </c>
      <c r="C19" s="119">
        <v>1</v>
      </c>
      <c r="D19" s="120"/>
      <c r="E19" s="120"/>
      <c r="F19" s="114">
        <v>1</v>
      </c>
    </row>
    <row r="20" spans="1:6" ht="12.75">
      <c r="A20" s="127"/>
      <c r="B20" s="128" t="s">
        <v>109</v>
      </c>
      <c r="C20" s="119">
        <v>1</v>
      </c>
      <c r="D20" s="120"/>
      <c r="E20" s="120"/>
      <c r="F20" s="114">
        <v>1</v>
      </c>
    </row>
    <row r="21" spans="1:6" ht="12.75">
      <c r="A21" s="127"/>
      <c r="B21" s="128" t="s">
        <v>120</v>
      </c>
      <c r="C21" s="119">
        <v>6</v>
      </c>
      <c r="D21" s="120"/>
      <c r="E21" s="120">
        <v>3</v>
      </c>
      <c r="F21" s="114">
        <v>9</v>
      </c>
    </row>
    <row r="22" spans="1:6" ht="12.75">
      <c r="A22" s="127"/>
      <c r="B22" s="128" t="s">
        <v>118</v>
      </c>
      <c r="C22" s="119">
        <v>1</v>
      </c>
      <c r="D22" s="120"/>
      <c r="E22" s="120"/>
      <c r="F22" s="114">
        <v>1</v>
      </c>
    </row>
    <row r="23" spans="1:6" ht="12.75">
      <c r="A23" s="127"/>
      <c r="B23" s="128" t="s">
        <v>123</v>
      </c>
      <c r="C23" s="119"/>
      <c r="D23" s="120"/>
      <c r="E23" s="120">
        <v>1</v>
      </c>
      <c r="F23" s="114">
        <v>1</v>
      </c>
    </row>
    <row r="24" spans="1:6" ht="12.75">
      <c r="A24" s="127"/>
      <c r="B24" s="128" t="s">
        <v>111</v>
      </c>
      <c r="C24" s="119">
        <v>4</v>
      </c>
      <c r="D24" s="120"/>
      <c r="E24" s="120"/>
      <c r="F24" s="114">
        <v>4</v>
      </c>
    </row>
    <row r="25" spans="1:6" ht="12.75">
      <c r="A25" s="127"/>
      <c r="B25" s="128" t="s">
        <v>121</v>
      </c>
      <c r="C25" s="119">
        <v>1</v>
      </c>
      <c r="D25" s="120"/>
      <c r="E25" s="120"/>
      <c r="F25" s="114">
        <v>1</v>
      </c>
    </row>
    <row r="26" spans="1:6" ht="12.75">
      <c r="A26" s="129"/>
      <c r="B26" s="130" t="s">
        <v>110</v>
      </c>
      <c r="C26" s="122">
        <v>2</v>
      </c>
      <c r="D26" s="123"/>
      <c r="E26" s="123"/>
      <c r="F26" s="115">
        <v>2</v>
      </c>
    </row>
    <row r="27" spans="1:6" ht="13.5" thickBot="1">
      <c r="A27" s="188" t="s">
        <v>88</v>
      </c>
      <c r="B27" s="180"/>
      <c r="C27" s="189">
        <v>21</v>
      </c>
      <c r="D27" s="189"/>
      <c r="E27" s="189">
        <v>4</v>
      </c>
      <c r="F27" s="190">
        <v>25</v>
      </c>
    </row>
    <row r="28" spans="1:6" ht="15.75" thickBot="1">
      <c r="A28" s="191" t="s">
        <v>61</v>
      </c>
      <c r="B28" s="192"/>
      <c r="C28" s="193">
        <v>362</v>
      </c>
      <c r="D28" s="193">
        <v>14</v>
      </c>
      <c r="E28" s="193">
        <v>161</v>
      </c>
      <c r="F28" s="194">
        <v>537</v>
      </c>
    </row>
    <row r="30" spans="1:2" ht="12.75">
      <c r="A30" s="13" t="s">
        <v>66</v>
      </c>
      <c r="B30" s="13"/>
    </row>
    <row r="31" spans="1:2" ht="12.75">
      <c r="A31" s="12" t="s">
        <v>24</v>
      </c>
      <c r="B31" s="13" t="s">
        <v>67</v>
      </c>
    </row>
    <row r="32" spans="1:2" ht="12.75">
      <c r="A32" s="12" t="s">
        <v>31</v>
      </c>
      <c r="B32" s="13" t="s">
        <v>69</v>
      </c>
    </row>
    <row r="33" spans="1:2" ht="12.75">
      <c r="A33" s="12" t="s">
        <v>32</v>
      </c>
      <c r="B33" s="13" t="s">
        <v>27</v>
      </c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&amp;Cwww.vivienda.navarra.es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2:F31"/>
  <sheetViews>
    <sheetView zoomScalePageLayoutView="0" workbookViewId="0" topLeftCell="A1">
      <selection activeCell="F26" sqref="F26"/>
    </sheetView>
  </sheetViews>
  <sheetFormatPr defaultColWidth="11.421875" defaultRowHeight="12.75"/>
  <cols>
    <col min="1" max="1" width="11.8515625" style="0" customWidth="1"/>
    <col min="2" max="2" width="14.28125" style="0" bestFit="1" customWidth="1"/>
    <col min="6" max="6" width="12.421875" style="0" customWidth="1"/>
  </cols>
  <sheetData>
    <row r="2" ht="12.75">
      <c r="A2" s="26" t="s">
        <v>25</v>
      </c>
    </row>
    <row r="4" spans="1:4" ht="12.75">
      <c r="A4" t="s">
        <v>26</v>
      </c>
      <c r="D4" t="s">
        <v>71</v>
      </c>
    </row>
    <row r="5" spans="1:6" ht="12.75">
      <c r="A5" s="160" t="s">
        <v>2</v>
      </c>
      <c r="B5" s="161" t="s">
        <v>1</v>
      </c>
      <c r="C5" s="161" t="s">
        <v>24</v>
      </c>
      <c r="D5" s="161" t="s">
        <v>32</v>
      </c>
      <c r="E5" s="161" t="s">
        <v>31</v>
      </c>
      <c r="F5" s="162" t="s">
        <v>61</v>
      </c>
    </row>
    <row r="6" spans="1:6" ht="12.75">
      <c r="A6" s="125" t="s">
        <v>4</v>
      </c>
      <c r="B6" s="126" t="s">
        <v>29</v>
      </c>
      <c r="C6" s="116">
        <v>4</v>
      </c>
      <c r="D6" s="117"/>
      <c r="E6" s="118"/>
      <c r="F6" s="113">
        <v>4</v>
      </c>
    </row>
    <row r="7" spans="1:6" ht="12.75">
      <c r="A7" s="127"/>
      <c r="B7" s="128" t="s">
        <v>13</v>
      </c>
      <c r="C7" s="119">
        <v>21</v>
      </c>
      <c r="D7" s="120"/>
      <c r="E7" s="121">
        <v>10</v>
      </c>
      <c r="F7" s="114">
        <v>31</v>
      </c>
    </row>
    <row r="8" spans="1:6" ht="12.75">
      <c r="A8" s="127"/>
      <c r="B8" s="128" t="s">
        <v>3</v>
      </c>
      <c r="C8" s="119">
        <v>22</v>
      </c>
      <c r="D8" s="120"/>
      <c r="E8" s="121">
        <v>30</v>
      </c>
      <c r="F8" s="114">
        <v>52</v>
      </c>
    </row>
    <row r="9" spans="1:6" ht="12.75">
      <c r="A9" s="127"/>
      <c r="B9" s="128" t="s">
        <v>10</v>
      </c>
      <c r="C9" s="119"/>
      <c r="D9" s="120"/>
      <c r="E9" s="121">
        <v>5</v>
      </c>
      <c r="F9" s="114">
        <v>5</v>
      </c>
    </row>
    <row r="10" spans="1:6" ht="12.75">
      <c r="A10" s="127"/>
      <c r="B10" s="128" t="s">
        <v>103</v>
      </c>
      <c r="C10" s="119"/>
      <c r="D10" s="120"/>
      <c r="E10" s="121">
        <v>20</v>
      </c>
      <c r="F10" s="114">
        <v>20</v>
      </c>
    </row>
    <row r="11" spans="1:6" ht="12.75">
      <c r="A11" s="127"/>
      <c r="B11" s="128" t="s">
        <v>5</v>
      </c>
      <c r="C11" s="119">
        <v>118</v>
      </c>
      <c r="D11" s="120"/>
      <c r="E11" s="121">
        <v>28</v>
      </c>
      <c r="F11" s="114">
        <v>146</v>
      </c>
    </row>
    <row r="12" spans="1:6" ht="12.75">
      <c r="A12" s="127"/>
      <c r="B12" s="128" t="s">
        <v>6</v>
      </c>
      <c r="C12" s="119">
        <v>239</v>
      </c>
      <c r="D12" s="120">
        <v>4</v>
      </c>
      <c r="E12" s="121">
        <v>17</v>
      </c>
      <c r="F12" s="114">
        <v>260</v>
      </c>
    </row>
    <row r="13" spans="1:6" ht="12.75">
      <c r="A13" s="127"/>
      <c r="B13" s="128" t="s">
        <v>11</v>
      </c>
      <c r="C13" s="119">
        <v>74</v>
      </c>
      <c r="D13" s="120"/>
      <c r="E13" s="121">
        <v>1</v>
      </c>
      <c r="F13" s="114">
        <v>75</v>
      </c>
    </row>
    <row r="14" spans="1:6" ht="12.75">
      <c r="A14" s="129"/>
      <c r="B14" s="130" t="s">
        <v>12</v>
      </c>
      <c r="C14" s="122"/>
      <c r="D14" s="123"/>
      <c r="E14" s="124">
        <v>3</v>
      </c>
      <c r="F14" s="115">
        <v>3</v>
      </c>
    </row>
    <row r="15" spans="1:6" ht="12.75">
      <c r="A15" s="163" t="s">
        <v>75</v>
      </c>
      <c r="B15" s="164"/>
      <c r="C15" s="165">
        <v>478</v>
      </c>
      <c r="D15" s="165">
        <v>4</v>
      </c>
      <c r="E15" s="165">
        <v>114</v>
      </c>
      <c r="F15" s="166">
        <v>596</v>
      </c>
    </row>
    <row r="16" spans="1:6" ht="12.75">
      <c r="A16" s="125" t="s">
        <v>8</v>
      </c>
      <c r="B16" s="126" t="s">
        <v>15</v>
      </c>
      <c r="C16" s="116">
        <v>1</v>
      </c>
      <c r="D16" s="117"/>
      <c r="E16" s="118"/>
      <c r="F16" s="113">
        <v>1</v>
      </c>
    </row>
    <row r="17" spans="1:6" ht="12.75">
      <c r="A17" s="127"/>
      <c r="B17" s="128" t="s">
        <v>80</v>
      </c>
      <c r="C17" s="119">
        <v>1</v>
      </c>
      <c r="D17" s="120"/>
      <c r="E17" s="121"/>
      <c r="F17" s="114">
        <v>1</v>
      </c>
    </row>
    <row r="18" spans="1:6" ht="12.75">
      <c r="A18" s="127"/>
      <c r="B18" s="128" t="s">
        <v>28</v>
      </c>
      <c r="C18" s="119">
        <v>1</v>
      </c>
      <c r="D18" s="120"/>
      <c r="E18" s="121"/>
      <c r="F18" s="114">
        <v>1</v>
      </c>
    </row>
    <row r="19" spans="1:6" ht="12.75">
      <c r="A19" s="127"/>
      <c r="B19" s="128" t="s">
        <v>21</v>
      </c>
      <c r="C19" s="119">
        <v>1</v>
      </c>
      <c r="D19" s="120"/>
      <c r="E19" s="121"/>
      <c r="F19" s="114">
        <v>1</v>
      </c>
    </row>
    <row r="20" spans="1:6" ht="12.75">
      <c r="A20" s="127"/>
      <c r="B20" s="128" t="s">
        <v>17</v>
      </c>
      <c r="C20" s="119">
        <v>2</v>
      </c>
      <c r="D20" s="120"/>
      <c r="E20" s="121"/>
      <c r="F20" s="114">
        <v>2</v>
      </c>
    </row>
    <row r="21" spans="1:6" ht="12.75">
      <c r="A21" s="127"/>
      <c r="B21" s="128" t="s">
        <v>87</v>
      </c>
      <c r="C21" s="119"/>
      <c r="D21" s="120"/>
      <c r="E21" s="121">
        <v>1</v>
      </c>
      <c r="F21" s="114">
        <v>1</v>
      </c>
    </row>
    <row r="22" spans="1:6" ht="12.75">
      <c r="A22" s="127"/>
      <c r="B22" s="128" t="s">
        <v>23</v>
      </c>
      <c r="C22" s="119">
        <v>2</v>
      </c>
      <c r="D22" s="120"/>
      <c r="E22" s="121"/>
      <c r="F22" s="114">
        <v>2</v>
      </c>
    </row>
    <row r="23" spans="1:6" ht="12.75">
      <c r="A23" s="127"/>
      <c r="B23" s="128" t="s">
        <v>16</v>
      </c>
      <c r="C23" s="119">
        <v>2</v>
      </c>
      <c r="D23" s="120"/>
      <c r="E23" s="121"/>
      <c r="F23" s="114">
        <v>2</v>
      </c>
    </row>
    <row r="24" spans="1:6" ht="12.75">
      <c r="A24" s="129"/>
      <c r="B24" s="130" t="s">
        <v>14</v>
      </c>
      <c r="C24" s="122">
        <v>7</v>
      </c>
      <c r="D24" s="123"/>
      <c r="E24" s="124"/>
      <c r="F24" s="115">
        <v>7</v>
      </c>
    </row>
    <row r="25" spans="1:6" ht="13.5" thickBot="1">
      <c r="A25" s="167" t="s">
        <v>88</v>
      </c>
      <c r="B25" s="168"/>
      <c r="C25" s="169">
        <v>17</v>
      </c>
      <c r="D25" s="169"/>
      <c r="E25" s="169">
        <v>1</v>
      </c>
      <c r="F25" s="170">
        <v>18</v>
      </c>
    </row>
    <row r="26" spans="1:6" ht="15">
      <c r="A26" s="171" t="s">
        <v>61</v>
      </c>
      <c r="B26" s="172"/>
      <c r="C26" s="173">
        <v>495</v>
      </c>
      <c r="D26" s="173">
        <v>4</v>
      </c>
      <c r="E26" s="173">
        <v>115</v>
      </c>
      <c r="F26" s="174">
        <v>614</v>
      </c>
    </row>
    <row r="28" spans="1:2" ht="12.75">
      <c r="A28" s="13" t="s">
        <v>66</v>
      </c>
      <c r="B28" s="13"/>
    </row>
    <row r="29" spans="1:2" ht="12.75">
      <c r="A29" s="12" t="s">
        <v>24</v>
      </c>
      <c r="B29" s="13" t="s">
        <v>67</v>
      </c>
    </row>
    <row r="30" spans="1:2" ht="12.75">
      <c r="A30" s="12" t="s">
        <v>31</v>
      </c>
      <c r="B30" s="13" t="s">
        <v>69</v>
      </c>
    </row>
    <row r="31" spans="1:2" ht="12.75">
      <c r="A31" s="12" t="s">
        <v>32</v>
      </c>
      <c r="B31" s="13" t="s">
        <v>27</v>
      </c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&amp;Cwww.vivienda.navarra.es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F28"/>
  <sheetViews>
    <sheetView zoomScalePageLayoutView="0" workbookViewId="0" topLeftCell="A4">
      <selection activeCell="C10" sqref="C10"/>
    </sheetView>
  </sheetViews>
  <sheetFormatPr defaultColWidth="11.421875" defaultRowHeight="12.75"/>
  <cols>
    <col min="1" max="1" width="22.57421875" style="0" customWidth="1"/>
    <col min="2" max="2" width="22.00390625" style="0" customWidth="1"/>
    <col min="6" max="6" width="13.140625" style="0" bestFit="1" customWidth="1"/>
  </cols>
  <sheetData>
    <row r="2" spans="1:5" ht="12.75">
      <c r="A2" t="s">
        <v>102</v>
      </c>
      <c r="C2" s="248" t="s">
        <v>71</v>
      </c>
      <c r="D2" s="248"/>
      <c r="E2" s="248"/>
    </row>
    <row r="3" spans="1:6" ht="12.75">
      <c r="A3" s="68" t="s">
        <v>2</v>
      </c>
      <c r="B3" s="69" t="s">
        <v>1</v>
      </c>
      <c r="C3" s="70" t="s">
        <v>24</v>
      </c>
      <c r="D3" s="70" t="s">
        <v>31</v>
      </c>
      <c r="E3" s="70" t="s">
        <v>32</v>
      </c>
      <c r="F3" s="69" t="s">
        <v>61</v>
      </c>
    </row>
    <row r="4" spans="1:6" ht="12.75">
      <c r="A4" s="125" t="s">
        <v>4</v>
      </c>
      <c r="B4" s="126" t="s">
        <v>29</v>
      </c>
      <c r="C4" s="116">
        <v>43</v>
      </c>
      <c r="D4" s="117"/>
      <c r="E4" s="118"/>
      <c r="F4" s="113">
        <v>43</v>
      </c>
    </row>
    <row r="5" spans="1:6" ht="12.75">
      <c r="A5" s="127"/>
      <c r="B5" s="128" t="s">
        <v>13</v>
      </c>
      <c r="C5" s="119">
        <v>17</v>
      </c>
      <c r="D5" s="120">
        <v>5</v>
      </c>
      <c r="E5" s="121"/>
      <c r="F5" s="114">
        <v>22</v>
      </c>
    </row>
    <row r="6" spans="1:6" ht="12.75">
      <c r="A6" s="127"/>
      <c r="B6" s="128" t="s">
        <v>3</v>
      </c>
      <c r="C6" s="119">
        <v>5</v>
      </c>
      <c r="D6" s="120">
        <v>32</v>
      </c>
      <c r="E6" s="121"/>
      <c r="F6" s="114">
        <v>37</v>
      </c>
    </row>
    <row r="7" spans="1:6" ht="12.75">
      <c r="A7" s="127"/>
      <c r="B7" s="128" t="s">
        <v>10</v>
      </c>
      <c r="C7" s="119"/>
      <c r="D7" s="120">
        <v>5</v>
      </c>
      <c r="E7" s="121"/>
      <c r="F7" s="114">
        <v>5</v>
      </c>
    </row>
    <row r="8" spans="1:6" ht="12.75">
      <c r="A8" s="127"/>
      <c r="B8" s="128" t="s">
        <v>9</v>
      </c>
      <c r="C8" s="119"/>
      <c r="D8" s="120">
        <v>4</v>
      </c>
      <c r="E8" s="121"/>
      <c r="F8" s="114">
        <v>4</v>
      </c>
    </row>
    <row r="9" spans="1:6" ht="12.75">
      <c r="A9" s="127"/>
      <c r="B9" s="128" t="s">
        <v>20</v>
      </c>
      <c r="C9" s="119">
        <v>5</v>
      </c>
      <c r="D9" s="120"/>
      <c r="E9" s="121"/>
      <c r="F9" s="114">
        <v>5</v>
      </c>
    </row>
    <row r="10" spans="1:6" ht="12.75">
      <c r="A10" s="127"/>
      <c r="B10" s="128" t="s">
        <v>5</v>
      </c>
      <c r="C10" s="119">
        <v>33</v>
      </c>
      <c r="D10" s="120">
        <v>13</v>
      </c>
      <c r="E10" s="121"/>
      <c r="F10" s="114">
        <v>46</v>
      </c>
    </row>
    <row r="11" spans="1:6" ht="12.75">
      <c r="A11" s="127"/>
      <c r="B11" s="128" t="s">
        <v>6</v>
      </c>
      <c r="C11" s="119">
        <v>184</v>
      </c>
      <c r="D11" s="120">
        <v>40</v>
      </c>
      <c r="E11" s="121">
        <v>23</v>
      </c>
      <c r="F11" s="114">
        <v>247</v>
      </c>
    </row>
    <row r="12" spans="1:6" ht="12.75">
      <c r="A12" s="127"/>
      <c r="B12" s="128" t="s">
        <v>11</v>
      </c>
      <c r="C12" s="119">
        <v>30</v>
      </c>
      <c r="D12" s="120">
        <v>2</v>
      </c>
      <c r="E12" s="121"/>
      <c r="F12" s="114">
        <v>32</v>
      </c>
    </row>
    <row r="13" spans="1:6" ht="12.75">
      <c r="A13" s="129"/>
      <c r="B13" s="130" t="s">
        <v>12</v>
      </c>
      <c r="C13" s="122">
        <v>6</v>
      </c>
      <c r="D13" s="123">
        <v>3</v>
      </c>
      <c r="E13" s="124"/>
      <c r="F13" s="115">
        <v>9</v>
      </c>
    </row>
    <row r="14" spans="1:6" ht="12.75">
      <c r="A14" s="110" t="s">
        <v>75</v>
      </c>
      <c r="B14" s="131"/>
      <c r="C14" s="132">
        <v>323</v>
      </c>
      <c r="D14" s="111">
        <v>104</v>
      </c>
      <c r="E14" s="111">
        <v>23</v>
      </c>
      <c r="F14" s="112">
        <v>450</v>
      </c>
    </row>
    <row r="15" spans="1:6" ht="12.75">
      <c r="A15" t="s">
        <v>8</v>
      </c>
      <c r="B15" t="s">
        <v>15</v>
      </c>
      <c r="C15" s="116">
        <v>1</v>
      </c>
      <c r="D15" s="117"/>
      <c r="E15" s="118"/>
      <c r="F15" s="113">
        <v>1</v>
      </c>
    </row>
    <row r="16" spans="2:6" ht="12.75">
      <c r="B16" t="s">
        <v>18</v>
      </c>
      <c r="C16" s="119">
        <v>1</v>
      </c>
      <c r="D16" s="120"/>
      <c r="E16" s="121"/>
      <c r="F16" s="114">
        <v>1</v>
      </c>
    </row>
    <row r="17" spans="2:6" ht="12.75">
      <c r="B17" t="s">
        <v>30</v>
      </c>
      <c r="C17" s="119">
        <v>5</v>
      </c>
      <c r="D17" s="120"/>
      <c r="E17" s="121"/>
      <c r="F17" s="114">
        <v>5</v>
      </c>
    </row>
    <row r="18" spans="2:6" ht="12.75">
      <c r="B18" t="s">
        <v>28</v>
      </c>
      <c r="C18" s="119">
        <v>3</v>
      </c>
      <c r="D18" s="120"/>
      <c r="E18" s="121"/>
      <c r="F18" s="114">
        <v>3</v>
      </c>
    </row>
    <row r="19" spans="2:6" ht="12.75">
      <c r="B19" t="s">
        <v>21</v>
      </c>
      <c r="C19" s="119">
        <v>1</v>
      </c>
      <c r="D19" s="120"/>
      <c r="E19" s="121"/>
      <c r="F19" s="114">
        <v>1</v>
      </c>
    </row>
    <row r="20" spans="2:6" ht="12.75">
      <c r="B20" t="s">
        <v>17</v>
      </c>
      <c r="C20" s="119">
        <v>3</v>
      </c>
      <c r="D20" s="120"/>
      <c r="E20" s="121"/>
      <c r="F20" s="114">
        <v>3</v>
      </c>
    </row>
    <row r="21" spans="2:6" ht="12.75">
      <c r="B21" t="s">
        <v>7</v>
      </c>
      <c r="C21" s="119"/>
      <c r="D21" s="120">
        <v>1</v>
      </c>
      <c r="E21" s="121"/>
      <c r="F21" s="114">
        <v>1</v>
      </c>
    </row>
    <row r="22" spans="2:6" ht="12.75">
      <c r="B22" t="s">
        <v>23</v>
      </c>
      <c r="C22" s="119">
        <v>2</v>
      </c>
      <c r="D22" s="120"/>
      <c r="E22" s="121"/>
      <c r="F22" s="114">
        <v>2</v>
      </c>
    </row>
    <row r="23" spans="2:6" ht="12.75">
      <c r="B23" t="s">
        <v>16</v>
      </c>
      <c r="C23" s="119">
        <v>1</v>
      </c>
      <c r="D23" s="120"/>
      <c r="E23" s="121"/>
      <c r="F23" s="114">
        <v>1</v>
      </c>
    </row>
    <row r="24" spans="2:6" ht="12.75">
      <c r="B24" t="s">
        <v>19</v>
      </c>
      <c r="C24" s="119">
        <v>2</v>
      </c>
      <c r="D24" s="120"/>
      <c r="E24" s="121"/>
      <c r="F24" s="114">
        <v>2</v>
      </c>
    </row>
    <row r="25" spans="2:6" ht="12.75">
      <c r="B25" t="s">
        <v>22</v>
      </c>
      <c r="C25" s="119">
        <v>3</v>
      </c>
      <c r="D25" s="120"/>
      <c r="E25" s="121"/>
      <c r="F25" s="114">
        <v>3</v>
      </c>
    </row>
    <row r="26" spans="2:6" ht="12.75">
      <c r="B26" t="s">
        <v>14</v>
      </c>
      <c r="C26" s="122">
        <v>3</v>
      </c>
      <c r="D26" s="123"/>
      <c r="E26" s="124"/>
      <c r="F26" s="115">
        <v>3</v>
      </c>
    </row>
    <row r="27" spans="1:6" ht="12.75">
      <c r="A27" s="110" t="s">
        <v>88</v>
      </c>
      <c r="B27" s="131"/>
      <c r="C27" s="111">
        <v>25</v>
      </c>
      <c r="D27" s="111">
        <v>1</v>
      </c>
      <c r="E27" s="111"/>
      <c r="F27" s="112">
        <v>26</v>
      </c>
    </row>
    <row r="28" spans="1:6" ht="15">
      <c r="A28" s="134" t="s">
        <v>61</v>
      </c>
      <c r="B28" s="135"/>
      <c r="C28" s="133">
        <v>348</v>
      </c>
      <c r="D28" s="133">
        <v>105</v>
      </c>
      <c r="E28" s="133">
        <v>23</v>
      </c>
      <c r="F28" s="136">
        <v>476</v>
      </c>
    </row>
  </sheetData>
  <sheetProtection/>
  <mergeCells count="1">
    <mergeCell ref="C2:E2"/>
  </mergeCells>
  <printOptions/>
  <pageMargins left="0.75" right="0.75" top="1" bottom="1" header="0" footer="0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F39"/>
  <sheetViews>
    <sheetView zoomScalePageLayoutView="0" workbookViewId="0" topLeftCell="A1">
      <selection activeCell="G17" sqref="G17"/>
    </sheetView>
  </sheetViews>
  <sheetFormatPr defaultColWidth="11.421875" defaultRowHeight="12.75"/>
  <cols>
    <col min="1" max="1" width="22.57421875" style="0" bestFit="1" customWidth="1"/>
    <col min="2" max="2" width="19.8515625" style="0" bestFit="1" customWidth="1"/>
    <col min="6" max="6" width="13.140625" style="0" bestFit="1" customWidth="1"/>
  </cols>
  <sheetData>
    <row r="2" spans="1:6" ht="12.75">
      <c r="A2" s="13" t="s">
        <v>70</v>
      </c>
      <c r="B2" s="13"/>
      <c r="C2" s="249" t="s">
        <v>71</v>
      </c>
      <c r="D2" s="249"/>
      <c r="E2" s="249"/>
      <c r="F2" s="13"/>
    </row>
    <row r="3" spans="1:6" ht="12.75">
      <c r="A3" s="68" t="s">
        <v>2</v>
      </c>
      <c r="B3" s="69" t="s">
        <v>1</v>
      </c>
      <c r="C3" s="70" t="s">
        <v>24</v>
      </c>
      <c r="D3" s="70" t="s">
        <v>31</v>
      </c>
      <c r="E3" s="70" t="s">
        <v>32</v>
      </c>
      <c r="F3" s="69" t="s">
        <v>61</v>
      </c>
    </row>
    <row r="4" spans="1:6" ht="12.75">
      <c r="A4" s="71" t="s">
        <v>4</v>
      </c>
      <c r="B4" s="72" t="s">
        <v>72</v>
      </c>
      <c r="C4" s="67">
        <v>1</v>
      </c>
      <c r="D4" s="67"/>
      <c r="E4" s="67"/>
      <c r="F4" s="73">
        <v>1</v>
      </c>
    </row>
    <row r="5" spans="1:6" ht="12.75">
      <c r="A5" s="74"/>
      <c r="B5" s="75" t="s">
        <v>73</v>
      </c>
      <c r="C5" s="67">
        <v>4</v>
      </c>
      <c r="D5" s="67"/>
      <c r="E5" s="67"/>
      <c r="F5" s="76">
        <v>4</v>
      </c>
    </row>
    <row r="6" spans="1:6" ht="12.75">
      <c r="A6" s="74"/>
      <c r="B6" s="75" t="s">
        <v>13</v>
      </c>
      <c r="C6" s="67">
        <v>22</v>
      </c>
      <c r="D6" s="67">
        <v>2</v>
      </c>
      <c r="E6" s="67"/>
      <c r="F6" s="76">
        <v>24</v>
      </c>
    </row>
    <row r="7" spans="1:6" ht="12.75">
      <c r="A7" s="74"/>
      <c r="B7" s="75" t="s">
        <v>3</v>
      </c>
      <c r="C7" s="67">
        <v>22</v>
      </c>
      <c r="D7" s="67">
        <v>87</v>
      </c>
      <c r="E7" s="67"/>
      <c r="F7" s="76">
        <v>109</v>
      </c>
    </row>
    <row r="8" spans="1:6" ht="12.75">
      <c r="A8" s="74"/>
      <c r="B8" s="75" t="s">
        <v>10</v>
      </c>
      <c r="C8" s="67">
        <v>11</v>
      </c>
      <c r="D8" s="67">
        <v>26</v>
      </c>
      <c r="E8" s="67"/>
      <c r="F8" s="76">
        <v>37</v>
      </c>
    </row>
    <row r="9" spans="1:6" ht="12.75">
      <c r="A9" s="74"/>
      <c r="B9" s="75" t="s">
        <v>9</v>
      </c>
      <c r="C9" s="67"/>
      <c r="D9" s="67">
        <v>2</v>
      </c>
      <c r="E9" s="67"/>
      <c r="F9" s="76">
        <v>2</v>
      </c>
    </row>
    <row r="10" spans="1:6" ht="12.75">
      <c r="A10" s="74"/>
      <c r="B10" s="75" t="s">
        <v>20</v>
      </c>
      <c r="C10" s="67">
        <v>1</v>
      </c>
      <c r="D10" s="67"/>
      <c r="E10" s="67"/>
      <c r="F10" s="76">
        <v>1</v>
      </c>
    </row>
    <row r="11" spans="1:6" ht="12.75">
      <c r="A11" s="74"/>
      <c r="B11" s="75" t="s">
        <v>74</v>
      </c>
      <c r="C11" s="67">
        <v>1</v>
      </c>
      <c r="D11" s="67"/>
      <c r="E11" s="67"/>
      <c r="F11" s="76">
        <v>1</v>
      </c>
    </row>
    <row r="12" spans="1:6" ht="12.75">
      <c r="A12" s="74"/>
      <c r="B12" s="75" t="s">
        <v>5</v>
      </c>
      <c r="C12" s="67">
        <v>61</v>
      </c>
      <c r="D12" s="67">
        <v>23</v>
      </c>
      <c r="E12" s="67"/>
      <c r="F12" s="76">
        <v>84</v>
      </c>
    </row>
    <row r="13" spans="1:6" ht="12.75">
      <c r="A13" s="74"/>
      <c r="B13" s="75" t="s">
        <v>6</v>
      </c>
      <c r="C13" s="67">
        <v>231</v>
      </c>
      <c r="D13" s="67">
        <v>68</v>
      </c>
      <c r="E13" s="67">
        <v>35</v>
      </c>
      <c r="F13" s="76">
        <v>334</v>
      </c>
    </row>
    <row r="14" spans="1:6" ht="12.75">
      <c r="A14" s="74"/>
      <c r="B14" s="75" t="s">
        <v>11</v>
      </c>
      <c r="C14" s="67">
        <v>22</v>
      </c>
      <c r="D14" s="67">
        <v>1</v>
      </c>
      <c r="E14" s="67"/>
      <c r="F14" s="76">
        <v>23</v>
      </c>
    </row>
    <row r="15" spans="1:6" ht="12.75">
      <c r="A15" s="74"/>
      <c r="B15" s="75" t="s">
        <v>12</v>
      </c>
      <c r="C15" s="67">
        <v>13</v>
      </c>
      <c r="D15" s="67">
        <v>5</v>
      </c>
      <c r="E15" s="67"/>
      <c r="F15" s="76">
        <v>18</v>
      </c>
    </row>
    <row r="16" spans="1:6" ht="12.75">
      <c r="A16" s="77" t="s">
        <v>75</v>
      </c>
      <c r="B16" s="78"/>
      <c r="C16" s="79">
        <v>389</v>
      </c>
      <c r="D16" s="79">
        <v>214</v>
      </c>
      <c r="E16" s="79">
        <v>35</v>
      </c>
      <c r="F16" s="80">
        <v>638</v>
      </c>
    </row>
    <row r="17" spans="1:6" ht="12.75">
      <c r="A17" s="74" t="s">
        <v>8</v>
      </c>
      <c r="B17" s="75" t="s">
        <v>76</v>
      </c>
      <c r="C17" s="67">
        <v>1</v>
      </c>
      <c r="D17" s="67"/>
      <c r="E17" s="67"/>
      <c r="F17" s="73">
        <v>1</v>
      </c>
    </row>
    <row r="18" spans="1:6" ht="12.75">
      <c r="A18" s="74"/>
      <c r="B18" s="75" t="s">
        <v>15</v>
      </c>
      <c r="C18" s="67">
        <v>1</v>
      </c>
      <c r="D18" s="67"/>
      <c r="E18" s="67"/>
      <c r="F18" s="76">
        <v>1</v>
      </c>
    </row>
    <row r="19" spans="1:6" ht="12.75">
      <c r="A19" s="74"/>
      <c r="B19" s="75" t="s">
        <v>77</v>
      </c>
      <c r="C19" s="67"/>
      <c r="D19" s="67">
        <v>2</v>
      </c>
      <c r="E19" s="67"/>
      <c r="F19" s="76">
        <v>2</v>
      </c>
    </row>
    <row r="20" spans="1:6" ht="12.75">
      <c r="A20" s="74"/>
      <c r="B20" s="75" t="s">
        <v>78</v>
      </c>
      <c r="C20" s="67">
        <v>2</v>
      </c>
      <c r="D20" s="67"/>
      <c r="E20" s="67"/>
      <c r="F20" s="76">
        <v>2</v>
      </c>
    </row>
    <row r="21" spans="1:6" ht="12.75">
      <c r="A21" s="74"/>
      <c r="B21" s="75" t="s">
        <v>79</v>
      </c>
      <c r="C21" s="67">
        <v>2</v>
      </c>
      <c r="D21" s="67"/>
      <c r="E21" s="67"/>
      <c r="F21" s="76">
        <v>2</v>
      </c>
    </row>
    <row r="22" spans="1:6" ht="12.75">
      <c r="A22" s="74"/>
      <c r="B22" s="75" t="s">
        <v>30</v>
      </c>
      <c r="C22" s="67">
        <v>3</v>
      </c>
      <c r="D22" s="67"/>
      <c r="E22" s="67"/>
      <c r="F22" s="76">
        <v>3</v>
      </c>
    </row>
    <row r="23" spans="1:6" ht="12.75">
      <c r="A23" s="74"/>
      <c r="B23" s="75" t="s">
        <v>80</v>
      </c>
      <c r="C23" s="67">
        <v>1</v>
      </c>
      <c r="D23" s="67"/>
      <c r="E23" s="67"/>
      <c r="F23" s="76">
        <v>1</v>
      </c>
    </row>
    <row r="24" spans="1:6" ht="12.75">
      <c r="A24" s="74"/>
      <c r="B24" s="75" t="s">
        <v>81</v>
      </c>
      <c r="C24" s="67">
        <v>7</v>
      </c>
      <c r="D24" s="67"/>
      <c r="E24" s="67"/>
      <c r="F24" s="76">
        <v>7</v>
      </c>
    </row>
    <row r="25" spans="1:6" ht="12.75">
      <c r="A25" s="74"/>
      <c r="B25" s="75" t="s">
        <v>82</v>
      </c>
      <c r="C25" s="67"/>
      <c r="D25" s="67">
        <v>2</v>
      </c>
      <c r="E25" s="67"/>
      <c r="F25" s="76">
        <v>2</v>
      </c>
    </row>
    <row r="26" spans="1:6" ht="12.75">
      <c r="A26" s="74"/>
      <c r="B26" s="75" t="s">
        <v>83</v>
      </c>
      <c r="C26" s="67">
        <v>1</v>
      </c>
      <c r="D26" s="67"/>
      <c r="E26" s="67"/>
      <c r="F26" s="76">
        <v>1</v>
      </c>
    </row>
    <row r="27" spans="1:6" ht="12.75">
      <c r="A27" s="74"/>
      <c r="B27" s="75" t="s">
        <v>84</v>
      </c>
      <c r="C27" s="67"/>
      <c r="D27" s="67">
        <v>1</v>
      </c>
      <c r="E27" s="67"/>
      <c r="F27" s="76">
        <v>1</v>
      </c>
    </row>
    <row r="28" spans="1:6" ht="12.75">
      <c r="A28" s="74"/>
      <c r="B28" s="75" t="s">
        <v>85</v>
      </c>
      <c r="C28" s="67">
        <v>1</v>
      </c>
      <c r="D28" s="67"/>
      <c r="E28" s="67"/>
      <c r="F28" s="76">
        <v>1</v>
      </c>
    </row>
    <row r="29" spans="1:6" ht="12.75">
      <c r="A29" s="74"/>
      <c r="B29" s="75" t="s">
        <v>86</v>
      </c>
      <c r="C29" s="67"/>
      <c r="D29" s="67">
        <v>1</v>
      </c>
      <c r="E29" s="67"/>
      <c r="F29" s="76">
        <v>1</v>
      </c>
    </row>
    <row r="30" spans="1:6" ht="12.75">
      <c r="A30" s="74"/>
      <c r="B30" s="75" t="s">
        <v>21</v>
      </c>
      <c r="C30" s="67">
        <v>1</v>
      </c>
      <c r="D30" s="67"/>
      <c r="E30" s="67"/>
      <c r="F30" s="76">
        <v>1</v>
      </c>
    </row>
    <row r="31" spans="1:6" ht="12.75">
      <c r="A31" s="74"/>
      <c r="B31" s="75" t="s">
        <v>17</v>
      </c>
      <c r="C31" s="67">
        <v>2</v>
      </c>
      <c r="D31" s="67"/>
      <c r="E31" s="67"/>
      <c r="F31" s="76">
        <v>2</v>
      </c>
    </row>
    <row r="32" spans="1:6" ht="12.75">
      <c r="A32" s="74"/>
      <c r="B32" s="75" t="s">
        <v>87</v>
      </c>
      <c r="C32" s="67"/>
      <c r="D32" s="67">
        <v>1</v>
      </c>
      <c r="E32" s="67"/>
      <c r="F32" s="76">
        <v>1</v>
      </c>
    </row>
    <row r="33" spans="1:6" ht="12.75">
      <c r="A33" s="74"/>
      <c r="B33" s="75" t="s">
        <v>16</v>
      </c>
      <c r="C33" s="67">
        <v>2</v>
      </c>
      <c r="D33" s="67"/>
      <c r="E33" s="67"/>
      <c r="F33" s="76">
        <v>2</v>
      </c>
    </row>
    <row r="34" spans="1:6" ht="12.75">
      <c r="A34" s="74"/>
      <c r="B34" s="75" t="s">
        <v>19</v>
      </c>
      <c r="C34" s="67">
        <v>1</v>
      </c>
      <c r="D34" s="67"/>
      <c r="E34" s="67"/>
      <c r="F34" s="76">
        <v>1</v>
      </c>
    </row>
    <row r="35" spans="1:6" ht="12.75">
      <c r="A35" s="74"/>
      <c r="B35" s="75" t="s">
        <v>22</v>
      </c>
      <c r="C35" s="67">
        <v>2</v>
      </c>
      <c r="D35" s="67"/>
      <c r="E35" s="67"/>
      <c r="F35" s="76">
        <v>2</v>
      </c>
    </row>
    <row r="36" spans="1:6" ht="12.75">
      <c r="A36" s="81"/>
      <c r="B36" s="82" t="s">
        <v>14</v>
      </c>
      <c r="C36" s="67">
        <v>1</v>
      </c>
      <c r="D36" s="67"/>
      <c r="E36" s="67"/>
      <c r="F36" s="83">
        <v>1</v>
      </c>
    </row>
    <row r="37" spans="1:6" ht="12.75">
      <c r="A37" s="77" t="s">
        <v>88</v>
      </c>
      <c r="B37" s="78"/>
      <c r="C37" s="79">
        <v>28</v>
      </c>
      <c r="D37" s="79">
        <v>7</v>
      </c>
      <c r="E37" s="79"/>
      <c r="F37" s="80">
        <v>35</v>
      </c>
    </row>
    <row r="38" spans="1:6" ht="15">
      <c r="A38" s="84" t="s">
        <v>61</v>
      </c>
      <c r="B38" s="85"/>
      <c r="C38" s="86">
        <v>417</v>
      </c>
      <c r="D38" s="86">
        <v>221</v>
      </c>
      <c r="E38" s="86">
        <v>35</v>
      </c>
      <c r="F38" s="87">
        <v>673</v>
      </c>
    </row>
    <row r="39" spans="1:6" ht="12.75">
      <c r="A39" s="13"/>
      <c r="B39" s="13"/>
      <c r="C39" s="13"/>
      <c r="D39" s="13"/>
      <c r="E39" s="13"/>
      <c r="F39" s="13"/>
    </row>
  </sheetData>
  <sheetProtection/>
  <mergeCells count="1">
    <mergeCell ref="C2:E2"/>
  </mergeCells>
  <printOptions/>
  <pageMargins left="0.75" right="0.75" top="0.29" bottom="1" header="0" footer="0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4:Y12"/>
  <sheetViews>
    <sheetView zoomScalePageLayoutView="0" workbookViewId="0" topLeftCell="A1">
      <selection activeCell="D14" sqref="D14"/>
    </sheetView>
  </sheetViews>
  <sheetFormatPr defaultColWidth="11.421875" defaultRowHeight="12.75"/>
  <cols>
    <col min="1" max="1" width="24.8515625" style="0" customWidth="1"/>
  </cols>
  <sheetData>
    <row r="3" ht="13.5" thickBot="1"/>
    <row r="4" spans="1:25" ht="21" thickBot="1">
      <c r="A4" s="250" t="s">
        <v>162</v>
      </c>
      <c r="B4" s="35">
        <v>2022</v>
      </c>
      <c r="C4" s="35" t="s">
        <v>35</v>
      </c>
      <c r="D4" s="35">
        <v>2021</v>
      </c>
      <c r="E4" s="35" t="s">
        <v>35</v>
      </c>
      <c r="F4" s="35">
        <v>2020</v>
      </c>
      <c r="G4" s="35" t="s">
        <v>35</v>
      </c>
      <c r="H4" s="35">
        <v>2019</v>
      </c>
      <c r="I4" s="35" t="s">
        <v>35</v>
      </c>
      <c r="J4" s="35">
        <v>2018</v>
      </c>
      <c r="K4" s="35" t="s">
        <v>35</v>
      </c>
      <c r="L4" s="35">
        <v>2017</v>
      </c>
      <c r="M4" s="35" t="s">
        <v>35</v>
      </c>
      <c r="N4" s="35">
        <v>2016</v>
      </c>
      <c r="O4" s="35" t="s">
        <v>35</v>
      </c>
      <c r="P4" s="35">
        <v>2015</v>
      </c>
      <c r="Q4" s="35" t="s">
        <v>35</v>
      </c>
      <c r="R4" s="35">
        <v>2014</v>
      </c>
      <c r="S4" s="35" t="s">
        <v>35</v>
      </c>
      <c r="T4" s="35">
        <v>2013</v>
      </c>
      <c r="U4" s="35" t="s">
        <v>35</v>
      </c>
      <c r="V4" s="35">
        <v>2012</v>
      </c>
      <c r="W4" s="35" t="s">
        <v>35</v>
      </c>
      <c r="X4" s="29" t="s">
        <v>62</v>
      </c>
      <c r="Y4" s="29" t="s">
        <v>35</v>
      </c>
    </row>
    <row r="5" spans="1:25" ht="15" thickBot="1">
      <c r="A5" s="30">
        <v>1</v>
      </c>
      <c r="B5" s="30">
        <v>149</v>
      </c>
      <c r="C5" s="36">
        <f aca="true" t="shared" si="0" ref="C5:C10">+B5/256</f>
        <v>0.58203125</v>
      </c>
      <c r="D5" s="156">
        <v>153</v>
      </c>
      <c r="E5" s="157">
        <v>0.5117056856187291</v>
      </c>
      <c r="F5" s="156">
        <v>96</v>
      </c>
      <c r="G5" s="157">
        <v>0.41739130434782606</v>
      </c>
      <c r="H5" s="156">
        <v>146</v>
      </c>
      <c r="I5" s="157">
        <v>0.5637065637065637</v>
      </c>
      <c r="J5" s="156">
        <v>283</v>
      </c>
      <c r="K5" s="157">
        <v>0.527001862197393</v>
      </c>
      <c r="L5" s="156">
        <v>305</v>
      </c>
      <c r="M5" s="157">
        <v>0.4967</v>
      </c>
      <c r="N5" s="156">
        <v>260</v>
      </c>
      <c r="O5" s="157">
        <v>0.5462184873949579</v>
      </c>
      <c r="P5" s="156">
        <v>284</v>
      </c>
      <c r="Q5" s="157">
        <v>0.42199108469539376</v>
      </c>
      <c r="R5" s="37">
        <v>299</v>
      </c>
      <c r="S5" s="38">
        <v>0.5164075993091537</v>
      </c>
      <c r="T5" s="39">
        <v>161</v>
      </c>
      <c r="U5" s="40">
        <v>0.5385</v>
      </c>
      <c r="V5" s="41">
        <v>682</v>
      </c>
      <c r="W5" s="42">
        <v>0.5988</v>
      </c>
      <c r="X5" s="31">
        <f aca="true" t="shared" si="1" ref="X5:X10">+N5+P5+R5+T5+V5+L5+J5+H5+F5+D5+B5</f>
        <v>2818</v>
      </c>
      <c r="Y5" s="32">
        <f aca="true" t="shared" si="2" ref="Y5:Y10">+X5/5361</f>
        <v>0.5256481999626935</v>
      </c>
    </row>
    <row r="6" spans="1:25" ht="15" thickBot="1">
      <c r="A6" s="33">
        <v>2</v>
      </c>
      <c r="B6" s="33">
        <v>63</v>
      </c>
      <c r="C6" s="36">
        <f t="shared" si="0"/>
        <v>0.24609375</v>
      </c>
      <c r="D6" s="195">
        <v>81</v>
      </c>
      <c r="E6" s="157">
        <v>0.2709030100334448</v>
      </c>
      <c r="F6" s="195">
        <v>75</v>
      </c>
      <c r="G6" s="157">
        <v>0.32608695652173914</v>
      </c>
      <c r="H6" s="195">
        <v>77</v>
      </c>
      <c r="I6" s="157">
        <v>0.2972972972972973</v>
      </c>
      <c r="J6" s="195">
        <v>152</v>
      </c>
      <c r="K6" s="157">
        <v>0.28305400372439476</v>
      </c>
      <c r="L6" s="195">
        <v>209</v>
      </c>
      <c r="M6" s="157">
        <v>0.3404</v>
      </c>
      <c r="N6" s="156">
        <v>145</v>
      </c>
      <c r="O6" s="157">
        <v>0.30462184873949577</v>
      </c>
      <c r="P6" s="156">
        <v>256</v>
      </c>
      <c r="Q6" s="157">
        <v>0.3803863298662704</v>
      </c>
      <c r="R6" s="43">
        <v>171</v>
      </c>
      <c r="S6" s="44">
        <v>0.29533678756476683</v>
      </c>
      <c r="T6" s="45">
        <v>86</v>
      </c>
      <c r="U6" s="46">
        <v>0.2876</v>
      </c>
      <c r="V6" s="47">
        <v>327</v>
      </c>
      <c r="W6" s="48">
        <v>0.2871</v>
      </c>
      <c r="X6" s="31">
        <f t="shared" si="1"/>
        <v>1642</v>
      </c>
      <c r="Y6" s="32">
        <f t="shared" si="2"/>
        <v>0.306286140645402</v>
      </c>
    </row>
    <row r="7" spans="1:25" ht="15" thickBot="1">
      <c r="A7" s="33">
        <v>3</v>
      </c>
      <c r="B7" s="33">
        <v>23</v>
      </c>
      <c r="C7" s="36">
        <f t="shared" si="0"/>
        <v>0.08984375</v>
      </c>
      <c r="D7" s="195">
        <v>22</v>
      </c>
      <c r="E7" s="157">
        <v>0.07357859531772576</v>
      </c>
      <c r="F7" s="195">
        <v>29</v>
      </c>
      <c r="G7" s="157">
        <v>0.12608695652173912</v>
      </c>
      <c r="H7" s="195">
        <v>16</v>
      </c>
      <c r="I7" s="157">
        <v>0.06177606177606178</v>
      </c>
      <c r="J7" s="195">
        <v>50</v>
      </c>
      <c r="K7" s="157">
        <v>0.0931098696461825</v>
      </c>
      <c r="L7" s="195">
        <v>69</v>
      </c>
      <c r="M7" s="157">
        <v>0.1124</v>
      </c>
      <c r="N7" s="156">
        <v>42</v>
      </c>
      <c r="O7" s="157">
        <v>0.08823529411764706</v>
      </c>
      <c r="P7" s="156">
        <v>64</v>
      </c>
      <c r="Q7" s="157">
        <v>0.0950965824665676</v>
      </c>
      <c r="R7" s="49">
        <v>54</v>
      </c>
      <c r="S7" s="50">
        <v>0.09326424870466321</v>
      </c>
      <c r="T7" s="51">
        <v>25</v>
      </c>
      <c r="U7" s="52">
        <v>0.0836</v>
      </c>
      <c r="V7" s="53">
        <v>66</v>
      </c>
      <c r="W7" s="54">
        <v>0.0579</v>
      </c>
      <c r="X7" s="31">
        <f t="shared" si="1"/>
        <v>460</v>
      </c>
      <c r="Y7" s="32">
        <f t="shared" si="2"/>
        <v>0.08580488714792016</v>
      </c>
    </row>
    <row r="8" spans="1:25" ht="15" thickBot="1">
      <c r="A8" s="33">
        <v>4</v>
      </c>
      <c r="B8" s="33">
        <v>16</v>
      </c>
      <c r="C8" s="36">
        <f t="shared" si="0"/>
        <v>0.0625</v>
      </c>
      <c r="D8" s="195">
        <v>32</v>
      </c>
      <c r="E8" s="157">
        <v>0.10702341137123746</v>
      </c>
      <c r="F8" s="195">
        <v>25</v>
      </c>
      <c r="G8" s="157">
        <v>0.10869565217391304</v>
      </c>
      <c r="H8" s="195">
        <v>18</v>
      </c>
      <c r="I8" s="157">
        <v>0.0694980694980695</v>
      </c>
      <c r="J8" s="195">
        <v>43</v>
      </c>
      <c r="K8" s="157">
        <v>0.08007448789571694</v>
      </c>
      <c r="L8" s="195">
        <v>21</v>
      </c>
      <c r="M8" s="157">
        <v>0.0342</v>
      </c>
      <c r="N8" s="156">
        <v>23</v>
      </c>
      <c r="O8" s="157">
        <v>0.04831932773109244</v>
      </c>
      <c r="P8" s="156">
        <v>57</v>
      </c>
      <c r="Q8" s="157">
        <v>0.08469539375928678</v>
      </c>
      <c r="R8" s="49">
        <v>47</v>
      </c>
      <c r="S8" s="50">
        <v>0.08117443868739206</v>
      </c>
      <c r="T8" s="51">
        <v>22</v>
      </c>
      <c r="U8" s="52">
        <v>0.0736</v>
      </c>
      <c r="V8" s="53">
        <v>43</v>
      </c>
      <c r="W8" s="54">
        <v>0.0378</v>
      </c>
      <c r="X8" s="31">
        <f t="shared" si="1"/>
        <v>347</v>
      </c>
      <c r="Y8" s="32">
        <f t="shared" si="2"/>
        <v>0.06472673008767021</v>
      </c>
    </row>
    <row r="9" spans="1:25" ht="15" thickBot="1">
      <c r="A9" s="34">
        <v>5</v>
      </c>
      <c r="B9" s="34">
        <v>5</v>
      </c>
      <c r="C9" s="36">
        <f t="shared" si="0"/>
        <v>0.01953125</v>
      </c>
      <c r="D9" s="158">
        <v>9</v>
      </c>
      <c r="E9" s="159">
        <v>0.030100334448160536</v>
      </c>
      <c r="F9" s="158">
        <v>4</v>
      </c>
      <c r="G9" s="159">
        <v>0.017391304347826087</v>
      </c>
      <c r="H9" s="158">
        <v>2</v>
      </c>
      <c r="I9" s="159">
        <v>0.007722007722007722</v>
      </c>
      <c r="J9" s="158">
        <v>5</v>
      </c>
      <c r="K9" s="159">
        <v>0.00931098696461825</v>
      </c>
      <c r="L9" s="158">
        <v>6</v>
      </c>
      <c r="M9" s="159">
        <v>0.0098</v>
      </c>
      <c r="N9" s="158">
        <v>5</v>
      </c>
      <c r="O9" s="159">
        <v>0.01050420168067227</v>
      </c>
      <c r="P9" s="158">
        <v>10</v>
      </c>
      <c r="Q9" s="159">
        <v>0.014858841010401188</v>
      </c>
      <c r="R9" s="49">
        <v>7</v>
      </c>
      <c r="S9" s="50">
        <v>0.012089810017271158</v>
      </c>
      <c r="T9" s="51">
        <v>5</v>
      </c>
      <c r="U9" s="52">
        <v>0.0167</v>
      </c>
      <c r="V9" s="53">
        <v>16</v>
      </c>
      <c r="W9" s="54">
        <v>0.014</v>
      </c>
      <c r="X9" s="31">
        <f t="shared" si="1"/>
        <v>74</v>
      </c>
      <c r="Y9" s="32">
        <f t="shared" si="2"/>
        <v>0.013803394889013243</v>
      </c>
    </row>
    <row r="10" spans="1:25" ht="15" thickBot="1">
      <c r="A10" s="30">
        <v>6</v>
      </c>
      <c r="B10" s="30">
        <v>0</v>
      </c>
      <c r="C10" s="36">
        <f t="shared" si="0"/>
        <v>0</v>
      </c>
      <c r="D10" s="156">
        <v>2</v>
      </c>
      <c r="E10" s="157">
        <v>0.006688963210702341</v>
      </c>
      <c r="F10" s="156">
        <v>1</v>
      </c>
      <c r="G10" s="157">
        <v>0.004347826086956522</v>
      </c>
      <c r="H10" s="156">
        <v>0</v>
      </c>
      <c r="I10" s="157">
        <v>0</v>
      </c>
      <c r="J10" s="156">
        <v>4</v>
      </c>
      <c r="K10" s="157">
        <v>0.0074487895716946</v>
      </c>
      <c r="L10" s="156">
        <v>4</v>
      </c>
      <c r="M10" s="157">
        <v>0.0065</v>
      </c>
      <c r="N10" s="156">
        <v>1</v>
      </c>
      <c r="O10" s="157">
        <v>0.0021008403361344537</v>
      </c>
      <c r="P10" s="156">
        <v>2</v>
      </c>
      <c r="Q10" s="157">
        <v>0.0029717682020802376</v>
      </c>
      <c r="R10" s="37">
        <v>1</v>
      </c>
      <c r="S10" s="38">
        <v>0.0017271157167530224</v>
      </c>
      <c r="T10" s="55">
        <v>0</v>
      </c>
      <c r="U10" s="55">
        <v>0</v>
      </c>
      <c r="V10" s="56">
        <v>5</v>
      </c>
      <c r="W10" s="57">
        <v>0.0044</v>
      </c>
      <c r="X10" s="31">
        <f t="shared" si="1"/>
        <v>20</v>
      </c>
      <c r="Y10" s="32">
        <f t="shared" si="2"/>
        <v>0.003730647267300877</v>
      </c>
    </row>
    <row r="11" spans="2:25" ht="15" thickBot="1">
      <c r="B11" s="155">
        <f>SUM(B5:B10)</f>
        <v>256</v>
      </c>
      <c r="C11" s="155">
        <f>SUM(C5:C10)</f>
        <v>1</v>
      </c>
      <c r="D11" s="155">
        <f>SUM(D5:D10)</f>
        <v>299</v>
      </c>
      <c r="E11" s="155">
        <f>SUM(E5:E10)</f>
        <v>0.9999999999999999</v>
      </c>
      <c r="F11" s="155">
        <f>SUM(F5:F10)</f>
        <v>230</v>
      </c>
      <c r="G11" s="31">
        <v>1</v>
      </c>
      <c r="H11" s="155">
        <f>SUM(H5:H10)</f>
        <v>259</v>
      </c>
      <c r="I11" s="31">
        <v>1</v>
      </c>
      <c r="J11" s="196">
        <v>537</v>
      </c>
      <c r="K11" s="197">
        <v>1</v>
      </c>
      <c r="L11" s="196">
        <v>614</v>
      </c>
      <c r="M11" s="197">
        <v>1</v>
      </c>
      <c r="N11" s="31">
        <v>476</v>
      </c>
      <c r="O11" s="31">
        <v>1</v>
      </c>
      <c r="P11" s="31">
        <f>+SUM(P5:P10)</f>
        <v>673</v>
      </c>
      <c r="Q11" s="31">
        <f>+SUM(Q5:Q10)</f>
        <v>1</v>
      </c>
      <c r="R11" s="31">
        <f aca="true" t="shared" si="3" ref="R11:W11">+SUM(R5:R10)</f>
        <v>579</v>
      </c>
      <c r="S11" s="31">
        <f t="shared" si="3"/>
        <v>0.9999999999999999</v>
      </c>
      <c r="T11" s="31">
        <f t="shared" si="3"/>
        <v>299</v>
      </c>
      <c r="U11" s="31">
        <f t="shared" si="3"/>
        <v>1</v>
      </c>
      <c r="V11" s="31">
        <f t="shared" si="3"/>
        <v>1139</v>
      </c>
      <c r="W11" s="31">
        <f t="shared" si="3"/>
        <v>1</v>
      </c>
      <c r="X11" s="31">
        <f>SUM(X5:X10)</f>
        <v>5361</v>
      </c>
      <c r="Y11" s="31">
        <f>SUM(Y5:Y10)</f>
        <v>1</v>
      </c>
    </row>
    <row r="12" ht="12.75">
      <c r="M12" s="11"/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AC35"/>
  <sheetViews>
    <sheetView zoomScalePageLayoutView="0" workbookViewId="0" topLeftCell="A1">
      <selection activeCell="C30" sqref="C30"/>
    </sheetView>
  </sheetViews>
  <sheetFormatPr defaultColWidth="11.421875" defaultRowHeight="12.75"/>
  <cols>
    <col min="1" max="1" width="20.7109375" style="13" customWidth="1"/>
    <col min="2" max="2" width="15.7109375" style="13" customWidth="1"/>
    <col min="3" max="3" width="10.7109375" style="13" customWidth="1"/>
    <col min="4" max="4" width="15.7109375" style="13" customWidth="1"/>
    <col min="5" max="5" width="10.7109375" style="13" customWidth="1"/>
    <col min="6" max="6" width="15.7109375" style="13" customWidth="1"/>
    <col min="7" max="7" width="10.7109375" style="13" customWidth="1"/>
    <col min="8" max="8" width="15.7109375" style="13" customWidth="1"/>
    <col min="9" max="9" width="10.7109375" style="13" customWidth="1"/>
    <col min="10" max="10" width="15.7109375" style="13" customWidth="1"/>
    <col min="11" max="11" width="10.7109375" style="13" customWidth="1"/>
    <col min="12" max="12" width="15.7109375" style="13" customWidth="1"/>
    <col min="13" max="13" width="10.7109375" style="13" customWidth="1"/>
    <col min="14" max="14" width="15.7109375" style="13" customWidth="1"/>
    <col min="15" max="15" width="10.7109375" style="13" customWidth="1"/>
    <col min="16" max="16" width="15.7109375" style="13" customWidth="1"/>
    <col min="17" max="17" width="10.7109375" style="13" customWidth="1"/>
    <col min="18" max="18" width="15.7109375" style="13" customWidth="1"/>
    <col min="19" max="19" width="10.7109375" style="13" customWidth="1"/>
    <col min="20" max="20" width="15.7109375" style="13" customWidth="1"/>
    <col min="21" max="21" width="10.7109375" style="13" customWidth="1"/>
    <col min="22" max="22" width="15.7109375" style="13" customWidth="1"/>
    <col min="23" max="23" width="10.7109375" style="13" customWidth="1"/>
    <col min="24" max="24" width="15.7109375" style="13" customWidth="1"/>
    <col min="25" max="25" width="10.7109375" style="13" customWidth="1"/>
    <col min="26" max="26" width="15.7109375" style="13" customWidth="1"/>
    <col min="27" max="27" width="10.7109375" style="13" customWidth="1"/>
    <col min="28" max="28" width="15.7109375" style="13" customWidth="1"/>
    <col min="29" max="29" width="10.7109375" style="13" customWidth="1"/>
    <col min="30" max="16384" width="11.421875" style="13" customWidth="1"/>
  </cols>
  <sheetData>
    <row r="2" spans="1:19" ht="12.75">
      <c r="A2" s="12" t="s">
        <v>33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</row>
    <row r="3" spans="1:19" ht="15.75" thickBot="1">
      <c r="A3" s="14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</row>
    <row r="4" spans="1:29" s="17" customFormat="1" ht="31.5" thickBot="1">
      <c r="A4" s="15" t="s">
        <v>34</v>
      </c>
      <c r="B4" s="16">
        <v>2022</v>
      </c>
      <c r="C4" s="16" t="s">
        <v>35</v>
      </c>
      <c r="D4" s="16">
        <v>2021</v>
      </c>
      <c r="E4" s="16" t="s">
        <v>35</v>
      </c>
      <c r="F4" s="16">
        <v>2020</v>
      </c>
      <c r="G4" s="16" t="s">
        <v>35</v>
      </c>
      <c r="H4" s="16">
        <v>2019</v>
      </c>
      <c r="I4" s="16" t="s">
        <v>35</v>
      </c>
      <c r="J4" s="16">
        <v>2018</v>
      </c>
      <c r="K4" s="16" t="s">
        <v>35</v>
      </c>
      <c r="L4" s="16">
        <v>2017</v>
      </c>
      <c r="M4" s="16" t="s">
        <v>35</v>
      </c>
      <c r="N4" s="16">
        <v>2016</v>
      </c>
      <c r="O4" s="16" t="s">
        <v>35</v>
      </c>
      <c r="P4" s="16">
        <v>2015</v>
      </c>
      <c r="Q4" s="16" t="s">
        <v>35</v>
      </c>
      <c r="R4" s="16">
        <v>2014</v>
      </c>
      <c r="S4" s="16" t="s">
        <v>35</v>
      </c>
      <c r="T4" s="16">
        <v>2013</v>
      </c>
      <c r="U4" s="16" t="s">
        <v>35</v>
      </c>
      <c r="V4" s="16">
        <v>2012</v>
      </c>
      <c r="W4" s="16" t="s">
        <v>35</v>
      </c>
      <c r="X4" s="16">
        <v>2011</v>
      </c>
      <c r="Y4" s="16" t="s">
        <v>35</v>
      </c>
      <c r="Z4" s="16">
        <v>2010</v>
      </c>
      <c r="AA4" s="16" t="s">
        <v>35</v>
      </c>
      <c r="AB4" s="15">
        <v>2009</v>
      </c>
      <c r="AC4" s="16" t="s">
        <v>35</v>
      </c>
    </row>
    <row r="5" spans="1:29" ht="15">
      <c r="A5" s="18">
        <v>0</v>
      </c>
      <c r="B5" s="18">
        <v>68</v>
      </c>
      <c r="C5" s="175">
        <f>+B5/256</f>
        <v>0.265625</v>
      </c>
      <c r="D5" s="18">
        <v>65</v>
      </c>
      <c r="E5" s="175">
        <f>+D5/299</f>
        <v>0.21739130434782608</v>
      </c>
      <c r="F5" s="18">
        <v>54</v>
      </c>
      <c r="G5" s="175">
        <f>+F5/230</f>
        <v>0.23478260869565218</v>
      </c>
      <c r="H5" s="18">
        <v>112</v>
      </c>
      <c r="I5" s="175">
        <v>0.43243243243243246</v>
      </c>
      <c r="J5" s="18">
        <v>158</v>
      </c>
      <c r="K5" s="175">
        <v>0.2942271880819367</v>
      </c>
      <c r="L5" s="18">
        <v>168</v>
      </c>
      <c r="M5" s="19">
        <v>0.2736156351791531</v>
      </c>
      <c r="N5" s="18">
        <v>154</v>
      </c>
      <c r="O5" s="19">
        <v>0.3235294117647059</v>
      </c>
      <c r="P5" s="18">
        <v>386</v>
      </c>
      <c r="Q5" s="19">
        <v>0.5735512630014858</v>
      </c>
      <c r="R5" s="18">
        <v>309</v>
      </c>
      <c r="S5" s="19">
        <v>0.5337</v>
      </c>
      <c r="T5" s="18">
        <v>133</v>
      </c>
      <c r="U5" s="20">
        <v>0.4448</v>
      </c>
      <c r="V5" s="18">
        <v>500</v>
      </c>
      <c r="W5" s="21">
        <v>0.439</v>
      </c>
      <c r="X5" s="18">
        <v>359</v>
      </c>
      <c r="Y5" s="21">
        <v>0.1951</v>
      </c>
      <c r="Z5" s="18">
        <v>207</v>
      </c>
      <c r="AA5" s="20">
        <v>0.1476</v>
      </c>
      <c r="AB5" s="18">
        <v>431</v>
      </c>
      <c r="AC5" s="21">
        <v>0.1905</v>
      </c>
    </row>
    <row r="6" spans="1:29" ht="15">
      <c r="A6" s="22" t="s">
        <v>36</v>
      </c>
      <c r="B6" s="22">
        <v>0</v>
      </c>
      <c r="C6" s="175">
        <f aca="true" t="shared" si="0" ref="C6:C27">+B6/256</f>
        <v>0</v>
      </c>
      <c r="D6" s="22">
        <v>0</v>
      </c>
      <c r="E6" s="175">
        <f aca="true" t="shared" si="1" ref="E6:E27">+D6/299</f>
        <v>0</v>
      </c>
      <c r="F6" s="22">
        <v>0</v>
      </c>
      <c r="G6" s="175">
        <f aca="true" t="shared" si="2" ref="G6:G27">+F6/230</f>
        <v>0</v>
      </c>
      <c r="H6" s="22">
        <v>0</v>
      </c>
      <c r="I6" s="175">
        <v>0</v>
      </c>
      <c r="J6" s="22">
        <v>0</v>
      </c>
      <c r="K6" s="176">
        <v>0</v>
      </c>
      <c r="L6" s="22">
        <v>0</v>
      </c>
      <c r="M6" s="19">
        <v>0</v>
      </c>
      <c r="N6" s="22">
        <v>0</v>
      </c>
      <c r="O6" s="23">
        <v>0</v>
      </c>
      <c r="P6" s="22">
        <v>0</v>
      </c>
      <c r="Q6" s="23">
        <v>0</v>
      </c>
      <c r="R6" s="22" t="s">
        <v>37</v>
      </c>
      <c r="S6" s="23">
        <v>0</v>
      </c>
      <c r="T6" s="22" t="s">
        <v>37</v>
      </c>
      <c r="U6" s="24">
        <v>0</v>
      </c>
      <c r="V6" s="22">
        <v>0</v>
      </c>
      <c r="W6" s="25">
        <v>0</v>
      </c>
      <c r="X6" s="22">
        <v>0</v>
      </c>
      <c r="Y6" s="25">
        <v>0</v>
      </c>
      <c r="Z6" s="22">
        <v>0</v>
      </c>
      <c r="AA6" s="24">
        <v>0</v>
      </c>
      <c r="AB6" s="22">
        <v>0</v>
      </c>
      <c r="AC6" s="25">
        <v>0</v>
      </c>
    </row>
    <row r="7" spans="1:29" ht="15">
      <c r="A7" s="22" t="s">
        <v>38</v>
      </c>
      <c r="B7" s="22">
        <v>3</v>
      </c>
      <c r="C7" s="175">
        <f t="shared" si="0"/>
        <v>0.01171875</v>
      </c>
      <c r="D7" s="22">
        <v>3</v>
      </c>
      <c r="E7" s="175">
        <f t="shared" si="1"/>
        <v>0.010033444816053512</v>
      </c>
      <c r="F7" s="22">
        <v>0</v>
      </c>
      <c r="G7" s="175">
        <f t="shared" si="2"/>
        <v>0</v>
      </c>
      <c r="H7" s="22">
        <v>2</v>
      </c>
      <c r="I7" s="175">
        <v>0.007722007722007722</v>
      </c>
      <c r="J7" s="22">
        <v>7</v>
      </c>
      <c r="K7" s="176">
        <v>0.01303538175046555</v>
      </c>
      <c r="L7" s="22">
        <v>6</v>
      </c>
      <c r="M7" s="19">
        <v>0.009771986970684038</v>
      </c>
      <c r="N7" s="22">
        <v>7</v>
      </c>
      <c r="O7" s="23">
        <v>0.014705882352941176</v>
      </c>
      <c r="P7" s="22">
        <v>8</v>
      </c>
      <c r="Q7" s="23">
        <v>0.01188707280832095</v>
      </c>
      <c r="R7" s="22">
        <v>27</v>
      </c>
      <c r="S7" s="23">
        <v>0.0466</v>
      </c>
      <c r="T7" s="22">
        <v>5</v>
      </c>
      <c r="U7" s="24">
        <v>0.0167</v>
      </c>
      <c r="V7" s="22">
        <v>12</v>
      </c>
      <c r="W7" s="25">
        <v>0.0105</v>
      </c>
      <c r="X7" s="22">
        <v>24</v>
      </c>
      <c r="Y7" s="25">
        <v>0.013</v>
      </c>
      <c r="Z7" s="22">
        <v>32</v>
      </c>
      <c r="AA7" s="24">
        <v>0.0228</v>
      </c>
      <c r="AB7" s="22">
        <v>34</v>
      </c>
      <c r="AC7" s="25">
        <v>0.015</v>
      </c>
    </row>
    <row r="8" spans="1:29" ht="15">
      <c r="A8" s="22" t="s">
        <v>39</v>
      </c>
      <c r="B8" s="22">
        <v>32</v>
      </c>
      <c r="C8" s="175">
        <f t="shared" si="0"/>
        <v>0.125</v>
      </c>
      <c r="D8" s="22">
        <v>16</v>
      </c>
      <c r="E8" s="175">
        <f t="shared" si="1"/>
        <v>0.05351170568561873</v>
      </c>
      <c r="F8" s="22">
        <v>10</v>
      </c>
      <c r="G8" s="175">
        <f t="shared" si="2"/>
        <v>0.043478260869565216</v>
      </c>
      <c r="H8" s="22">
        <v>26</v>
      </c>
      <c r="I8" s="175">
        <v>0.10038610038610038</v>
      </c>
      <c r="J8" s="22">
        <v>37</v>
      </c>
      <c r="K8" s="176">
        <v>0.06890130353817504</v>
      </c>
      <c r="L8" s="22">
        <v>22</v>
      </c>
      <c r="M8" s="19">
        <v>0.035830618892508145</v>
      </c>
      <c r="N8" s="22">
        <v>19</v>
      </c>
      <c r="O8" s="23">
        <v>0.03991596638655462</v>
      </c>
      <c r="P8" s="22">
        <v>17</v>
      </c>
      <c r="Q8" s="23">
        <v>0.02526002971768202</v>
      </c>
      <c r="R8" s="22">
        <v>14</v>
      </c>
      <c r="S8" s="23">
        <v>0.0242</v>
      </c>
      <c r="T8" s="22">
        <v>5</v>
      </c>
      <c r="U8" s="24">
        <v>0.0167</v>
      </c>
      <c r="V8" s="22">
        <v>18</v>
      </c>
      <c r="W8" s="25">
        <v>0.0158</v>
      </c>
      <c r="X8" s="22">
        <v>157</v>
      </c>
      <c r="Y8" s="25">
        <v>0.0853</v>
      </c>
      <c r="Z8" s="22">
        <v>189</v>
      </c>
      <c r="AA8" s="24">
        <v>0.1348</v>
      </c>
      <c r="AB8" s="22">
        <v>307</v>
      </c>
      <c r="AC8" s="25">
        <v>0.1357</v>
      </c>
    </row>
    <row r="9" spans="1:29" ht="15">
      <c r="A9" s="22" t="s">
        <v>40</v>
      </c>
      <c r="B9" s="22">
        <v>2</v>
      </c>
      <c r="C9" s="175">
        <f t="shared" si="0"/>
        <v>0.0078125</v>
      </c>
      <c r="D9" s="22">
        <v>4</v>
      </c>
      <c r="E9" s="175">
        <f t="shared" si="1"/>
        <v>0.013377926421404682</v>
      </c>
      <c r="F9" s="22">
        <v>2</v>
      </c>
      <c r="G9" s="175">
        <f t="shared" si="2"/>
        <v>0.008695652173913044</v>
      </c>
      <c r="H9" s="22">
        <v>5</v>
      </c>
      <c r="I9" s="175">
        <v>0.019305019305019305</v>
      </c>
      <c r="J9" s="22">
        <v>5</v>
      </c>
      <c r="K9" s="176">
        <v>0.00931098696461825</v>
      </c>
      <c r="L9" s="22">
        <v>8</v>
      </c>
      <c r="M9" s="19">
        <v>0.013029315960912053</v>
      </c>
      <c r="N9" s="22">
        <v>9</v>
      </c>
      <c r="O9" s="23">
        <v>0.018907563025210083</v>
      </c>
      <c r="P9" s="22">
        <v>7</v>
      </c>
      <c r="Q9" s="23">
        <v>0.010401188707280832</v>
      </c>
      <c r="R9" s="22">
        <v>7</v>
      </c>
      <c r="S9" s="23">
        <v>0.0121</v>
      </c>
      <c r="T9" s="22">
        <v>7</v>
      </c>
      <c r="U9" s="24">
        <v>0.0234</v>
      </c>
      <c r="V9" s="22">
        <v>17</v>
      </c>
      <c r="W9" s="25">
        <v>0.0149</v>
      </c>
      <c r="X9" s="22">
        <v>50</v>
      </c>
      <c r="Y9" s="25">
        <v>0.0272</v>
      </c>
      <c r="Z9" s="22">
        <v>36</v>
      </c>
      <c r="AA9" s="24">
        <v>0.0257</v>
      </c>
      <c r="AB9" s="22">
        <v>23</v>
      </c>
      <c r="AC9" s="25">
        <v>0.0102</v>
      </c>
    </row>
    <row r="10" spans="1:29" ht="15">
      <c r="A10" s="22" t="s">
        <v>41</v>
      </c>
      <c r="B10" s="22">
        <v>9</v>
      </c>
      <c r="C10" s="175">
        <f t="shared" si="0"/>
        <v>0.03515625</v>
      </c>
      <c r="D10" s="22">
        <v>8</v>
      </c>
      <c r="E10" s="175">
        <f t="shared" si="1"/>
        <v>0.026755852842809364</v>
      </c>
      <c r="F10" s="22">
        <v>4</v>
      </c>
      <c r="G10" s="175">
        <f t="shared" si="2"/>
        <v>0.017391304347826087</v>
      </c>
      <c r="H10" s="22">
        <v>11</v>
      </c>
      <c r="I10" s="175">
        <v>0.04247104247104247</v>
      </c>
      <c r="J10" s="22">
        <v>23</v>
      </c>
      <c r="K10" s="176">
        <v>0.04283054003724395</v>
      </c>
      <c r="L10" s="22">
        <v>19</v>
      </c>
      <c r="M10" s="19">
        <v>0.030944625407166124</v>
      </c>
      <c r="N10" s="22">
        <v>19</v>
      </c>
      <c r="O10" s="23">
        <v>0.03991596638655462</v>
      </c>
      <c r="P10" s="22">
        <v>18</v>
      </c>
      <c r="Q10" s="23">
        <v>0.02674591381872214</v>
      </c>
      <c r="R10" s="22">
        <v>21</v>
      </c>
      <c r="S10" s="23">
        <v>0.0363</v>
      </c>
      <c r="T10" s="22">
        <v>7</v>
      </c>
      <c r="U10" s="24">
        <v>0.0234</v>
      </c>
      <c r="V10" s="22">
        <v>13</v>
      </c>
      <c r="W10" s="25">
        <v>0.0114</v>
      </c>
      <c r="X10" s="22">
        <v>107</v>
      </c>
      <c r="Y10" s="25">
        <v>0.0582</v>
      </c>
      <c r="Z10" s="22">
        <v>88</v>
      </c>
      <c r="AA10" s="24">
        <v>0.0628</v>
      </c>
      <c r="AB10" s="22">
        <v>138</v>
      </c>
      <c r="AC10" s="25">
        <v>0.061</v>
      </c>
    </row>
    <row r="11" spans="1:29" ht="15">
      <c r="A11" s="22" t="s">
        <v>42</v>
      </c>
      <c r="B11" s="22">
        <v>31</v>
      </c>
      <c r="C11" s="175">
        <f t="shared" si="0"/>
        <v>0.12109375</v>
      </c>
      <c r="D11" s="22">
        <v>26</v>
      </c>
      <c r="E11" s="175">
        <f t="shared" si="1"/>
        <v>0.08695652173913043</v>
      </c>
      <c r="F11" s="22">
        <v>14</v>
      </c>
      <c r="G11" s="175">
        <f t="shared" si="2"/>
        <v>0.06086956521739131</v>
      </c>
      <c r="H11" s="22">
        <v>27</v>
      </c>
      <c r="I11" s="175">
        <v>0.10424710424710425</v>
      </c>
      <c r="J11" s="22">
        <v>24</v>
      </c>
      <c r="K11" s="176">
        <v>0.0446927374301676</v>
      </c>
      <c r="L11" s="22">
        <v>22</v>
      </c>
      <c r="M11" s="19">
        <v>0.035830618892508145</v>
      </c>
      <c r="N11" s="22">
        <v>20</v>
      </c>
      <c r="O11" s="23">
        <v>0.04201680672268908</v>
      </c>
      <c r="P11" s="22">
        <v>30</v>
      </c>
      <c r="Q11" s="23">
        <v>0.04457652303120357</v>
      </c>
      <c r="R11" s="22">
        <v>25</v>
      </c>
      <c r="S11" s="23">
        <v>0.0432</v>
      </c>
      <c r="T11" s="22">
        <v>10</v>
      </c>
      <c r="U11" s="24">
        <v>0.0334</v>
      </c>
      <c r="V11" s="22">
        <v>6</v>
      </c>
      <c r="W11" s="25">
        <v>0.0053</v>
      </c>
      <c r="X11" s="22">
        <v>43</v>
      </c>
      <c r="Y11" s="25">
        <v>0.0234</v>
      </c>
      <c r="Z11" s="22">
        <v>43</v>
      </c>
      <c r="AA11" s="24">
        <v>0.0307</v>
      </c>
      <c r="AB11" s="22">
        <v>82</v>
      </c>
      <c r="AC11" s="25">
        <v>0.0363</v>
      </c>
    </row>
    <row r="12" spans="1:29" ht="15">
      <c r="A12" s="22" t="s">
        <v>43</v>
      </c>
      <c r="B12" s="22">
        <v>13</v>
      </c>
      <c r="C12" s="175">
        <f t="shared" si="0"/>
        <v>0.05078125</v>
      </c>
      <c r="D12" s="22">
        <v>17</v>
      </c>
      <c r="E12" s="175">
        <f t="shared" si="1"/>
        <v>0.056856187290969896</v>
      </c>
      <c r="F12" s="22">
        <v>17</v>
      </c>
      <c r="G12" s="175">
        <f t="shared" si="2"/>
        <v>0.07391304347826087</v>
      </c>
      <c r="H12" s="22">
        <v>17</v>
      </c>
      <c r="I12" s="175">
        <v>0.06563706563706563</v>
      </c>
      <c r="J12" s="22">
        <v>67</v>
      </c>
      <c r="K12" s="176">
        <v>0.12476722532588454</v>
      </c>
      <c r="L12" s="22">
        <v>92</v>
      </c>
      <c r="M12" s="19">
        <v>0.1498371335504886</v>
      </c>
      <c r="N12" s="22">
        <v>63</v>
      </c>
      <c r="O12" s="23">
        <v>0.1323529411764706</v>
      </c>
      <c r="P12" s="22">
        <v>63</v>
      </c>
      <c r="Q12" s="23">
        <v>0.09361069836552749</v>
      </c>
      <c r="R12" s="22">
        <v>52</v>
      </c>
      <c r="S12" s="23">
        <v>0.0898</v>
      </c>
      <c r="T12" s="22">
        <v>11</v>
      </c>
      <c r="U12" s="24">
        <v>0.0368</v>
      </c>
      <c r="V12" s="22">
        <v>14</v>
      </c>
      <c r="W12" s="25">
        <v>0.0123</v>
      </c>
      <c r="X12" s="22">
        <v>25</v>
      </c>
      <c r="Y12" s="25">
        <v>0.0136</v>
      </c>
      <c r="Z12" s="22">
        <v>24</v>
      </c>
      <c r="AA12" s="24">
        <v>0.0171</v>
      </c>
      <c r="AB12" s="22">
        <v>39</v>
      </c>
      <c r="AC12" s="25">
        <v>0.0172</v>
      </c>
    </row>
    <row r="13" spans="1:29" ht="15">
      <c r="A13" s="22" t="s">
        <v>44</v>
      </c>
      <c r="B13" s="22">
        <v>20</v>
      </c>
      <c r="C13" s="175">
        <f t="shared" si="0"/>
        <v>0.078125</v>
      </c>
      <c r="D13" s="22">
        <v>37</v>
      </c>
      <c r="E13" s="175">
        <f t="shared" si="1"/>
        <v>0.12374581939799331</v>
      </c>
      <c r="F13" s="22">
        <v>37</v>
      </c>
      <c r="G13" s="175">
        <f t="shared" si="2"/>
        <v>0.1608695652173913</v>
      </c>
      <c r="H13" s="22">
        <v>25</v>
      </c>
      <c r="I13" s="175">
        <v>0.09652509652509653</v>
      </c>
      <c r="J13" s="22">
        <v>27</v>
      </c>
      <c r="K13" s="176">
        <v>0.05027932960893855</v>
      </c>
      <c r="L13" s="22">
        <v>16</v>
      </c>
      <c r="M13" s="19">
        <v>0.026058631921824105</v>
      </c>
      <c r="N13" s="22">
        <v>18</v>
      </c>
      <c r="O13" s="23">
        <v>0.037815126050420166</v>
      </c>
      <c r="P13" s="22">
        <v>14</v>
      </c>
      <c r="Q13" s="23">
        <v>0.020802377414561663</v>
      </c>
      <c r="R13" s="22">
        <v>11</v>
      </c>
      <c r="S13" s="23">
        <v>0.019</v>
      </c>
      <c r="T13" s="22">
        <v>15</v>
      </c>
      <c r="U13" s="24">
        <v>0.0502</v>
      </c>
      <c r="V13" s="22">
        <v>41</v>
      </c>
      <c r="W13" s="25">
        <v>0.036</v>
      </c>
      <c r="X13" s="22">
        <v>62</v>
      </c>
      <c r="Y13" s="25">
        <v>0.0337</v>
      </c>
      <c r="Z13" s="22">
        <v>72</v>
      </c>
      <c r="AA13" s="24">
        <v>0.0514</v>
      </c>
      <c r="AB13" s="22">
        <v>154</v>
      </c>
      <c r="AC13" s="25">
        <v>0.0681</v>
      </c>
    </row>
    <row r="14" spans="1:29" ht="15">
      <c r="A14" s="22" t="s">
        <v>45</v>
      </c>
      <c r="B14" s="22">
        <v>9</v>
      </c>
      <c r="C14" s="175">
        <f t="shared" si="0"/>
        <v>0.03515625</v>
      </c>
      <c r="D14" s="22">
        <v>10</v>
      </c>
      <c r="E14" s="175">
        <f t="shared" si="1"/>
        <v>0.033444816053511704</v>
      </c>
      <c r="F14" s="22">
        <v>6</v>
      </c>
      <c r="G14" s="175">
        <f t="shared" si="2"/>
        <v>0.02608695652173913</v>
      </c>
      <c r="H14" s="22">
        <v>3</v>
      </c>
      <c r="I14" s="175">
        <v>0.011583011583011582</v>
      </c>
      <c r="J14" s="22">
        <v>14</v>
      </c>
      <c r="K14" s="176">
        <v>0.0260707635009311</v>
      </c>
      <c r="L14" s="22">
        <v>7</v>
      </c>
      <c r="M14" s="19">
        <v>0.011400651465798045</v>
      </c>
      <c r="N14" s="22">
        <v>20</v>
      </c>
      <c r="O14" s="23">
        <v>0.04201680672268908</v>
      </c>
      <c r="P14" s="22">
        <v>17</v>
      </c>
      <c r="Q14" s="23">
        <v>0.02526002971768202</v>
      </c>
      <c r="R14" s="22">
        <v>20</v>
      </c>
      <c r="S14" s="23">
        <v>0.0345</v>
      </c>
      <c r="T14" s="22">
        <v>20</v>
      </c>
      <c r="U14" s="24">
        <v>0.0669</v>
      </c>
      <c r="V14" s="22">
        <v>89</v>
      </c>
      <c r="W14" s="25">
        <v>0.0781</v>
      </c>
      <c r="X14" s="22">
        <v>261</v>
      </c>
      <c r="Y14" s="25">
        <v>0.1418</v>
      </c>
      <c r="Z14" s="22">
        <v>126</v>
      </c>
      <c r="AA14" s="24">
        <v>0.0899</v>
      </c>
      <c r="AB14" s="22">
        <v>170</v>
      </c>
      <c r="AC14" s="25">
        <v>0.0752</v>
      </c>
    </row>
    <row r="15" spans="1:29" ht="15">
      <c r="A15" s="22" t="s">
        <v>46</v>
      </c>
      <c r="B15" s="22">
        <v>7</v>
      </c>
      <c r="C15" s="175">
        <f t="shared" si="0"/>
        <v>0.02734375</v>
      </c>
      <c r="D15" s="22">
        <v>7</v>
      </c>
      <c r="E15" s="175">
        <f t="shared" si="1"/>
        <v>0.023411371237458192</v>
      </c>
      <c r="F15" s="22">
        <v>0</v>
      </c>
      <c r="G15" s="175">
        <f t="shared" si="2"/>
        <v>0</v>
      </c>
      <c r="H15" s="22">
        <v>10</v>
      </c>
      <c r="I15" s="175">
        <v>0.03861003861003861</v>
      </c>
      <c r="J15" s="22">
        <v>12</v>
      </c>
      <c r="K15" s="176">
        <v>0.0223463687150838</v>
      </c>
      <c r="L15" s="22">
        <v>26</v>
      </c>
      <c r="M15" s="19">
        <v>0.04234527687296417</v>
      </c>
      <c r="N15" s="22">
        <v>20</v>
      </c>
      <c r="O15" s="23">
        <v>0.04201680672268908</v>
      </c>
      <c r="P15" s="22">
        <v>20</v>
      </c>
      <c r="Q15" s="23">
        <v>0.029717682020802376</v>
      </c>
      <c r="R15" s="22">
        <v>11</v>
      </c>
      <c r="S15" s="23">
        <v>0.019</v>
      </c>
      <c r="T15" s="22">
        <v>14</v>
      </c>
      <c r="U15" s="24">
        <v>0.0468</v>
      </c>
      <c r="V15" s="22">
        <v>26</v>
      </c>
      <c r="W15" s="25">
        <v>0.0228</v>
      </c>
      <c r="X15" s="22">
        <v>28</v>
      </c>
      <c r="Y15" s="25">
        <v>0.0152</v>
      </c>
      <c r="Z15" s="22">
        <v>52</v>
      </c>
      <c r="AA15" s="24">
        <v>0.0371</v>
      </c>
      <c r="AB15" s="22">
        <v>32</v>
      </c>
      <c r="AC15" s="25">
        <v>0.0141</v>
      </c>
    </row>
    <row r="16" spans="1:29" ht="15">
      <c r="A16" s="22" t="s">
        <v>47</v>
      </c>
      <c r="B16" s="22">
        <v>8</v>
      </c>
      <c r="C16" s="175">
        <f t="shared" si="0"/>
        <v>0.03125</v>
      </c>
      <c r="D16" s="22">
        <v>10</v>
      </c>
      <c r="E16" s="175">
        <f t="shared" si="1"/>
        <v>0.033444816053511704</v>
      </c>
      <c r="F16" s="22">
        <v>14</v>
      </c>
      <c r="G16" s="175">
        <f t="shared" si="2"/>
        <v>0.06086956521739131</v>
      </c>
      <c r="H16" s="22">
        <v>7</v>
      </c>
      <c r="I16" s="175">
        <v>0.02702702702702703</v>
      </c>
      <c r="J16" s="22">
        <v>27</v>
      </c>
      <c r="K16" s="176">
        <v>0.05027932960893855</v>
      </c>
      <c r="L16" s="22">
        <v>58</v>
      </c>
      <c r="M16" s="19">
        <v>0.09446254071661238</v>
      </c>
      <c r="N16" s="22">
        <v>17</v>
      </c>
      <c r="O16" s="23">
        <v>0.03571428571428571</v>
      </c>
      <c r="P16" s="22">
        <v>25</v>
      </c>
      <c r="Q16" s="23">
        <v>0.03714710252600297</v>
      </c>
      <c r="R16" s="22">
        <v>17</v>
      </c>
      <c r="S16" s="23">
        <v>0.0294</v>
      </c>
      <c r="T16" s="22">
        <v>6</v>
      </c>
      <c r="U16" s="24">
        <v>0.0201</v>
      </c>
      <c r="V16" s="22">
        <v>6</v>
      </c>
      <c r="W16" s="25">
        <v>0.0053</v>
      </c>
      <c r="X16" s="22">
        <v>21</v>
      </c>
      <c r="Y16" s="25">
        <v>0.0114</v>
      </c>
      <c r="Z16" s="22">
        <v>47</v>
      </c>
      <c r="AA16" s="24">
        <v>0.0335</v>
      </c>
      <c r="AB16" s="22">
        <v>62</v>
      </c>
      <c r="AC16" s="25">
        <v>0.0274</v>
      </c>
    </row>
    <row r="17" spans="1:29" ht="15">
      <c r="A17" s="22" t="s">
        <v>48</v>
      </c>
      <c r="B17" s="22">
        <v>16</v>
      </c>
      <c r="C17" s="175">
        <f t="shared" si="0"/>
        <v>0.0625</v>
      </c>
      <c r="D17" s="22">
        <v>34</v>
      </c>
      <c r="E17" s="175">
        <f t="shared" si="1"/>
        <v>0.11371237458193979</v>
      </c>
      <c r="F17" s="22">
        <v>24</v>
      </c>
      <c r="G17" s="175">
        <f t="shared" si="2"/>
        <v>0.10434782608695652</v>
      </c>
      <c r="H17" s="22">
        <v>7</v>
      </c>
      <c r="I17" s="175">
        <v>0.02702702702702703</v>
      </c>
      <c r="J17" s="22">
        <v>42</v>
      </c>
      <c r="K17" s="176">
        <v>0.0782122905027933</v>
      </c>
      <c r="L17" s="22">
        <v>65</v>
      </c>
      <c r="M17" s="19">
        <v>0.10586319218241043</v>
      </c>
      <c r="N17" s="22">
        <v>42</v>
      </c>
      <c r="O17" s="23">
        <v>0.08823529411764706</v>
      </c>
      <c r="P17" s="22">
        <v>27</v>
      </c>
      <c r="Q17" s="23">
        <v>0.04011887072808321</v>
      </c>
      <c r="R17" s="22">
        <v>39</v>
      </c>
      <c r="S17" s="23">
        <v>0.0674</v>
      </c>
      <c r="T17" s="22">
        <v>8</v>
      </c>
      <c r="U17" s="24">
        <v>0.0268</v>
      </c>
      <c r="V17" s="22">
        <v>22</v>
      </c>
      <c r="W17" s="25">
        <v>0.0193</v>
      </c>
      <c r="X17" s="22">
        <v>65</v>
      </c>
      <c r="Y17" s="25">
        <v>0.0353</v>
      </c>
      <c r="Z17" s="22">
        <v>96</v>
      </c>
      <c r="AA17" s="24">
        <v>0.0685</v>
      </c>
      <c r="AB17" s="22">
        <v>125</v>
      </c>
      <c r="AC17" s="25">
        <v>0.0553</v>
      </c>
    </row>
    <row r="18" spans="1:29" ht="15">
      <c r="A18" s="22" t="s">
        <v>49</v>
      </c>
      <c r="B18" s="22">
        <v>12</v>
      </c>
      <c r="C18" s="175">
        <f t="shared" si="0"/>
        <v>0.046875</v>
      </c>
      <c r="D18" s="22">
        <v>8</v>
      </c>
      <c r="E18" s="175">
        <f t="shared" si="1"/>
        <v>0.026755852842809364</v>
      </c>
      <c r="F18" s="22">
        <v>17</v>
      </c>
      <c r="G18" s="175">
        <f t="shared" si="2"/>
        <v>0.07391304347826087</v>
      </c>
      <c r="H18" s="22">
        <v>4</v>
      </c>
      <c r="I18" s="175">
        <v>0.015444015444015444</v>
      </c>
      <c r="J18" s="22">
        <v>23</v>
      </c>
      <c r="K18" s="176">
        <v>0.04283054003724395</v>
      </c>
      <c r="L18" s="22">
        <v>41</v>
      </c>
      <c r="M18" s="19">
        <v>0.06677524429967427</v>
      </c>
      <c r="N18" s="22">
        <v>8</v>
      </c>
      <c r="O18" s="23">
        <v>0.01680672268907563</v>
      </c>
      <c r="P18" s="22">
        <v>10</v>
      </c>
      <c r="Q18" s="23">
        <v>0.014858841010401188</v>
      </c>
      <c r="R18" s="22">
        <v>5</v>
      </c>
      <c r="S18" s="23">
        <v>0.0086</v>
      </c>
      <c r="T18" s="22">
        <v>10</v>
      </c>
      <c r="U18" s="24">
        <v>0.0334</v>
      </c>
      <c r="V18" s="22">
        <v>31</v>
      </c>
      <c r="W18" s="25">
        <v>0.0272</v>
      </c>
      <c r="X18" s="22">
        <v>62</v>
      </c>
      <c r="Y18" s="25">
        <v>0.0337</v>
      </c>
      <c r="Z18" s="22">
        <v>83</v>
      </c>
      <c r="AA18" s="24">
        <v>0.0592</v>
      </c>
      <c r="AB18" s="22">
        <v>192</v>
      </c>
      <c r="AC18" s="25">
        <v>0.0849</v>
      </c>
    </row>
    <row r="19" spans="1:29" ht="15">
      <c r="A19" s="22" t="s">
        <v>50</v>
      </c>
      <c r="B19" s="22">
        <v>6</v>
      </c>
      <c r="C19" s="175">
        <f t="shared" si="0"/>
        <v>0.0234375</v>
      </c>
      <c r="D19" s="22">
        <v>7</v>
      </c>
      <c r="E19" s="175">
        <f t="shared" si="1"/>
        <v>0.023411371237458192</v>
      </c>
      <c r="F19" s="22">
        <v>12</v>
      </c>
      <c r="G19" s="175">
        <f t="shared" si="2"/>
        <v>0.05217391304347826</v>
      </c>
      <c r="H19" s="22">
        <v>3</v>
      </c>
      <c r="I19" s="175">
        <v>0.011583011583011582</v>
      </c>
      <c r="J19" s="22">
        <v>63</v>
      </c>
      <c r="K19" s="176">
        <v>0.11731843575418995</v>
      </c>
      <c r="L19" s="22">
        <v>47</v>
      </c>
      <c r="M19" s="19">
        <v>0.07654723127035831</v>
      </c>
      <c r="N19" s="22">
        <v>52</v>
      </c>
      <c r="O19" s="23">
        <v>0.1092436974789916</v>
      </c>
      <c r="P19" s="22">
        <v>25</v>
      </c>
      <c r="Q19" s="23">
        <v>0.03714710252600297</v>
      </c>
      <c r="R19" s="22">
        <v>16</v>
      </c>
      <c r="S19" s="23">
        <v>0.0276</v>
      </c>
      <c r="T19" s="22">
        <v>5</v>
      </c>
      <c r="U19" s="24">
        <v>0.0167</v>
      </c>
      <c r="V19" s="22">
        <v>55</v>
      </c>
      <c r="W19" s="25">
        <v>0.0483</v>
      </c>
      <c r="X19" s="22">
        <v>137</v>
      </c>
      <c r="Y19" s="25">
        <v>0.0745</v>
      </c>
      <c r="Z19" s="22">
        <v>113</v>
      </c>
      <c r="AA19" s="24">
        <v>0.0806</v>
      </c>
      <c r="AB19" s="22">
        <v>287</v>
      </c>
      <c r="AC19" s="25">
        <v>0.1269</v>
      </c>
    </row>
    <row r="20" spans="1:29" ht="15">
      <c r="A20" s="22" t="s">
        <v>51</v>
      </c>
      <c r="B20" s="22">
        <v>11</v>
      </c>
      <c r="C20" s="175">
        <f t="shared" si="0"/>
        <v>0.04296875</v>
      </c>
      <c r="D20" s="22">
        <v>36</v>
      </c>
      <c r="E20" s="175">
        <f t="shared" si="1"/>
        <v>0.12040133779264214</v>
      </c>
      <c r="F20" s="22">
        <v>14</v>
      </c>
      <c r="G20" s="175">
        <f t="shared" si="2"/>
        <v>0.06086956521739131</v>
      </c>
      <c r="H20" s="22">
        <v>0</v>
      </c>
      <c r="I20" s="175">
        <v>0</v>
      </c>
      <c r="J20" s="22">
        <v>4</v>
      </c>
      <c r="K20" s="176">
        <v>0.0074487895716946</v>
      </c>
      <c r="L20" s="22">
        <v>11</v>
      </c>
      <c r="M20" s="19">
        <v>0.017915309446254073</v>
      </c>
      <c r="N20" s="22">
        <v>5</v>
      </c>
      <c r="O20" s="23">
        <v>0.01050420168067227</v>
      </c>
      <c r="P20" s="22">
        <v>3</v>
      </c>
      <c r="Q20" s="23">
        <v>0.004457652303120356</v>
      </c>
      <c r="R20" s="22">
        <v>4</v>
      </c>
      <c r="S20" s="23">
        <v>0.0069</v>
      </c>
      <c r="T20" s="22">
        <v>13</v>
      </c>
      <c r="U20" s="24">
        <v>0.0435</v>
      </c>
      <c r="V20" s="22">
        <v>122</v>
      </c>
      <c r="W20" s="25">
        <v>0.1071</v>
      </c>
      <c r="X20" s="22">
        <v>238</v>
      </c>
      <c r="Y20" s="25">
        <v>0.1293</v>
      </c>
      <c r="Z20" s="22">
        <v>152</v>
      </c>
      <c r="AA20" s="24">
        <v>0.1084</v>
      </c>
      <c r="AB20" s="22">
        <v>49</v>
      </c>
      <c r="AC20" s="25">
        <v>0.0217</v>
      </c>
    </row>
    <row r="21" spans="1:29" ht="15">
      <c r="A21" s="22" t="s">
        <v>52</v>
      </c>
      <c r="B21" s="22">
        <v>7</v>
      </c>
      <c r="C21" s="175">
        <f t="shared" si="0"/>
        <v>0.02734375</v>
      </c>
      <c r="D21" s="22">
        <v>1</v>
      </c>
      <c r="E21" s="175">
        <f t="shared" si="1"/>
        <v>0.0033444816053511705</v>
      </c>
      <c r="F21" s="22">
        <v>1</v>
      </c>
      <c r="G21" s="175">
        <f t="shared" si="2"/>
        <v>0.004347826086956522</v>
      </c>
      <c r="H21" s="22">
        <v>0</v>
      </c>
      <c r="I21" s="175">
        <v>0</v>
      </c>
      <c r="J21" s="22">
        <v>1</v>
      </c>
      <c r="K21" s="176">
        <v>0.00186219739292365</v>
      </c>
      <c r="L21" s="22">
        <v>1</v>
      </c>
      <c r="M21" s="19">
        <v>0.0016286644951140066</v>
      </c>
      <c r="N21" s="22">
        <v>1</v>
      </c>
      <c r="O21" s="23">
        <v>0.0021008403361344537</v>
      </c>
      <c r="P21" s="22">
        <v>0</v>
      </c>
      <c r="Q21" s="23">
        <v>0</v>
      </c>
      <c r="R21" s="22" t="s">
        <v>37</v>
      </c>
      <c r="S21" s="23">
        <v>0</v>
      </c>
      <c r="T21" s="22">
        <v>5</v>
      </c>
      <c r="U21" s="24">
        <v>0.0167</v>
      </c>
      <c r="V21" s="22">
        <v>25</v>
      </c>
      <c r="W21" s="25">
        <v>0.0219</v>
      </c>
      <c r="X21" s="22">
        <v>31</v>
      </c>
      <c r="Y21" s="25">
        <v>0.0168</v>
      </c>
      <c r="Z21" s="22">
        <v>10</v>
      </c>
      <c r="AA21" s="24">
        <v>0.0071</v>
      </c>
      <c r="AB21" s="22">
        <v>36</v>
      </c>
      <c r="AC21" s="25">
        <v>0.0159</v>
      </c>
    </row>
    <row r="22" spans="1:29" ht="15">
      <c r="A22" s="22" t="s">
        <v>53</v>
      </c>
      <c r="B22" s="22">
        <v>1</v>
      </c>
      <c r="C22" s="175">
        <f t="shared" si="0"/>
        <v>0.00390625</v>
      </c>
      <c r="D22" s="22">
        <v>1</v>
      </c>
      <c r="E22" s="175">
        <f t="shared" si="1"/>
        <v>0.0033444816053511705</v>
      </c>
      <c r="F22" s="22">
        <v>0</v>
      </c>
      <c r="G22" s="175">
        <f t="shared" si="2"/>
        <v>0</v>
      </c>
      <c r="H22" s="22">
        <v>0</v>
      </c>
      <c r="I22" s="175">
        <v>0</v>
      </c>
      <c r="J22" s="22">
        <v>0</v>
      </c>
      <c r="K22" s="176">
        <v>0</v>
      </c>
      <c r="L22" s="22">
        <v>2</v>
      </c>
      <c r="M22" s="19">
        <v>0.003257328990228013</v>
      </c>
      <c r="N22" s="22">
        <v>2</v>
      </c>
      <c r="O22" s="23">
        <v>0.004201680672268907</v>
      </c>
      <c r="P22" s="22">
        <v>0</v>
      </c>
      <c r="Q22" s="23">
        <v>0</v>
      </c>
      <c r="R22" s="22" t="s">
        <v>37</v>
      </c>
      <c r="S22" s="23">
        <v>0</v>
      </c>
      <c r="T22" s="22">
        <v>6</v>
      </c>
      <c r="U22" s="24">
        <v>0.0201</v>
      </c>
      <c r="V22" s="22">
        <v>25</v>
      </c>
      <c r="W22" s="25">
        <v>0.0219</v>
      </c>
      <c r="X22" s="22">
        <v>42</v>
      </c>
      <c r="Y22" s="25">
        <v>0.0228</v>
      </c>
      <c r="Z22" s="22">
        <v>15</v>
      </c>
      <c r="AA22" s="24">
        <v>0.0107</v>
      </c>
      <c r="AB22" s="22">
        <v>84</v>
      </c>
      <c r="AC22" s="25">
        <v>0.0371</v>
      </c>
    </row>
    <row r="23" spans="1:29" ht="15">
      <c r="A23" s="22" t="s">
        <v>54</v>
      </c>
      <c r="B23" s="22">
        <v>0</v>
      </c>
      <c r="C23" s="175">
        <f t="shared" si="0"/>
        <v>0</v>
      </c>
      <c r="D23" s="22">
        <v>3</v>
      </c>
      <c r="E23" s="175">
        <f t="shared" si="1"/>
        <v>0.010033444816053512</v>
      </c>
      <c r="F23" s="22">
        <v>2</v>
      </c>
      <c r="G23" s="175">
        <f t="shared" si="2"/>
        <v>0.008695652173913044</v>
      </c>
      <c r="H23" s="22">
        <v>0</v>
      </c>
      <c r="I23" s="175">
        <v>0</v>
      </c>
      <c r="J23" s="22">
        <v>0</v>
      </c>
      <c r="K23" s="176">
        <v>0</v>
      </c>
      <c r="L23" s="22">
        <v>1</v>
      </c>
      <c r="M23" s="19">
        <v>0.0016286644951140066</v>
      </c>
      <c r="N23" s="22">
        <v>0</v>
      </c>
      <c r="O23" s="23">
        <v>0</v>
      </c>
      <c r="P23" s="22">
        <v>2</v>
      </c>
      <c r="Q23" s="23">
        <v>0.0029717682020802376</v>
      </c>
      <c r="R23" s="22" t="s">
        <v>37</v>
      </c>
      <c r="S23" s="23">
        <v>0</v>
      </c>
      <c r="T23" s="22">
        <v>9</v>
      </c>
      <c r="U23" s="24">
        <v>0.0301</v>
      </c>
      <c r="V23" s="22">
        <v>80</v>
      </c>
      <c r="W23" s="25">
        <v>0.0702</v>
      </c>
      <c r="X23" s="22">
        <v>103</v>
      </c>
      <c r="Y23" s="25">
        <v>0.056</v>
      </c>
      <c r="Z23" s="22">
        <v>10</v>
      </c>
      <c r="AA23" s="24">
        <v>0.0071</v>
      </c>
      <c r="AB23" s="22">
        <v>9</v>
      </c>
      <c r="AC23" s="25">
        <v>0.004</v>
      </c>
    </row>
    <row r="24" spans="1:29" ht="15">
      <c r="A24" s="22" t="s">
        <v>55</v>
      </c>
      <c r="B24" s="22">
        <v>1</v>
      </c>
      <c r="C24" s="175">
        <f t="shared" si="0"/>
        <v>0.00390625</v>
      </c>
      <c r="D24" s="22">
        <v>2</v>
      </c>
      <c r="E24" s="175">
        <f t="shared" si="1"/>
        <v>0.006688963210702341</v>
      </c>
      <c r="F24" s="22">
        <v>1</v>
      </c>
      <c r="G24" s="175">
        <f t="shared" si="2"/>
        <v>0.004347826086956522</v>
      </c>
      <c r="H24" s="22">
        <v>0</v>
      </c>
      <c r="I24" s="175">
        <v>0</v>
      </c>
      <c r="J24" s="22">
        <v>1</v>
      </c>
      <c r="K24" s="176">
        <v>0.00186219739292365</v>
      </c>
      <c r="L24" s="22">
        <v>0</v>
      </c>
      <c r="M24" s="19">
        <v>0</v>
      </c>
      <c r="N24" s="22">
        <v>0</v>
      </c>
      <c r="O24" s="23">
        <v>0</v>
      </c>
      <c r="P24" s="22">
        <v>0</v>
      </c>
      <c r="Q24" s="23">
        <v>0</v>
      </c>
      <c r="R24" s="22" t="s">
        <v>37</v>
      </c>
      <c r="S24" s="23">
        <v>0</v>
      </c>
      <c r="T24" s="22">
        <v>10</v>
      </c>
      <c r="U24" s="24">
        <v>0.0334</v>
      </c>
      <c r="V24" s="22">
        <v>35</v>
      </c>
      <c r="W24" s="25">
        <v>0.0307</v>
      </c>
      <c r="X24" s="22">
        <v>20</v>
      </c>
      <c r="Y24" s="25">
        <v>0.0109</v>
      </c>
      <c r="Z24" s="22">
        <v>4</v>
      </c>
      <c r="AA24" s="24">
        <v>0.0029</v>
      </c>
      <c r="AB24" s="22">
        <v>1</v>
      </c>
      <c r="AC24" s="25">
        <v>0.0004</v>
      </c>
    </row>
    <row r="25" spans="1:29" ht="15">
      <c r="A25" s="22" t="s">
        <v>56</v>
      </c>
      <c r="B25" s="22">
        <v>0</v>
      </c>
      <c r="C25" s="175">
        <f t="shared" si="0"/>
        <v>0</v>
      </c>
      <c r="D25" s="22">
        <v>0</v>
      </c>
      <c r="E25" s="175">
        <f t="shared" si="1"/>
        <v>0</v>
      </c>
      <c r="F25" s="22">
        <v>0</v>
      </c>
      <c r="G25" s="175">
        <f t="shared" si="2"/>
        <v>0</v>
      </c>
      <c r="H25" s="22">
        <v>0</v>
      </c>
      <c r="I25" s="175">
        <v>0</v>
      </c>
      <c r="J25" s="22">
        <v>0</v>
      </c>
      <c r="K25" s="176">
        <v>0</v>
      </c>
      <c r="L25" s="22">
        <v>0</v>
      </c>
      <c r="M25" s="19">
        <v>0</v>
      </c>
      <c r="N25" s="22">
        <v>0</v>
      </c>
      <c r="O25" s="23">
        <v>0</v>
      </c>
      <c r="P25" s="22">
        <v>0</v>
      </c>
      <c r="Q25" s="23">
        <v>0</v>
      </c>
      <c r="R25" s="22" t="s">
        <v>37</v>
      </c>
      <c r="S25" s="23">
        <v>0</v>
      </c>
      <c r="T25" s="22" t="s">
        <v>37</v>
      </c>
      <c r="U25" s="24">
        <v>0</v>
      </c>
      <c r="V25" s="22">
        <v>1</v>
      </c>
      <c r="W25" s="25">
        <v>0.0009</v>
      </c>
      <c r="X25" s="22">
        <v>0</v>
      </c>
      <c r="Y25" s="25">
        <v>0</v>
      </c>
      <c r="Z25" s="22">
        <v>0</v>
      </c>
      <c r="AA25" s="24">
        <v>0</v>
      </c>
      <c r="AB25" s="22">
        <v>1</v>
      </c>
      <c r="AC25" s="25">
        <v>0.0004</v>
      </c>
    </row>
    <row r="26" spans="1:29" ht="15">
      <c r="A26" s="22" t="s">
        <v>57</v>
      </c>
      <c r="B26" s="22">
        <v>0</v>
      </c>
      <c r="C26" s="175">
        <f t="shared" si="0"/>
        <v>0</v>
      </c>
      <c r="D26" s="22">
        <v>3</v>
      </c>
      <c r="E26" s="175">
        <f t="shared" si="1"/>
        <v>0.010033444816053512</v>
      </c>
      <c r="F26" s="22">
        <v>1</v>
      </c>
      <c r="G26" s="175">
        <f t="shared" si="2"/>
        <v>0.004347826086956522</v>
      </c>
      <c r="H26" s="22">
        <v>0</v>
      </c>
      <c r="I26" s="175">
        <v>0</v>
      </c>
      <c r="J26" s="22">
        <v>2</v>
      </c>
      <c r="K26" s="176">
        <v>0.0037243947858473</v>
      </c>
      <c r="L26" s="22">
        <v>1</v>
      </c>
      <c r="M26" s="19">
        <v>0.0016286644951140066</v>
      </c>
      <c r="N26" s="22">
        <v>0</v>
      </c>
      <c r="O26" s="23">
        <v>0</v>
      </c>
      <c r="P26" s="22">
        <v>1</v>
      </c>
      <c r="Q26" s="23">
        <v>0.0014858841010401188</v>
      </c>
      <c r="R26" s="22">
        <v>1</v>
      </c>
      <c r="S26" s="23">
        <v>0.0017</v>
      </c>
      <c r="T26" s="22" t="s">
        <v>37</v>
      </c>
      <c r="U26" s="24">
        <v>0</v>
      </c>
      <c r="V26" s="22" t="s">
        <v>37</v>
      </c>
      <c r="W26" s="25">
        <v>0</v>
      </c>
      <c r="X26" s="22">
        <v>3</v>
      </c>
      <c r="Y26" s="25">
        <v>0.0016</v>
      </c>
      <c r="Z26" s="22">
        <v>3</v>
      </c>
      <c r="AA26" s="24">
        <v>0.0021</v>
      </c>
      <c r="AB26" s="22">
        <v>5</v>
      </c>
      <c r="AC26" s="25">
        <v>0.0022</v>
      </c>
    </row>
    <row r="27" spans="1:29" ht="15">
      <c r="A27" s="22" t="s">
        <v>58</v>
      </c>
      <c r="B27" s="22">
        <v>0</v>
      </c>
      <c r="C27" s="175">
        <f t="shared" si="0"/>
        <v>0</v>
      </c>
      <c r="D27" s="22">
        <v>1</v>
      </c>
      <c r="E27" s="175">
        <f t="shared" si="1"/>
        <v>0.0033444816053511705</v>
      </c>
      <c r="F27" s="22">
        <v>0</v>
      </c>
      <c r="G27" s="175">
        <f t="shared" si="2"/>
        <v>0</v>
      </c>
      <c r="H27" s="22">
        <v>0</v>
      </c>
      <c r="I27" s="175">
        <v>0</v>
      </c>
      <c r="J27" s="22">
        <v>0</v>
      </c>
      <c r="K27" s="176">
        <v>0</v>
      </c>
      <c r="L27" s="22">
        <v>1</v>
      </c>
      <c r="M27" s="19">
        <v>0.0016286644951140066</v>
      </c>
      <c r="N27" s="22">
        <v>0</v>
      </c>
      <c r="O27" s="23">
        <v>0</v>
      </c>
      <c r="P27" s="22">
        <v>0</v>
      </c>
      <c r="Q27" s="23">
        <v>0</v>
      </c>
      <c r="R27" s="22" t="s">
        <v>37</v>
      </c>
      <c r="S27" s="23">
        <v>0</v>
      </c>
      <c r="T27" s="22" t="s">
        <v>37</v>
      </c>
      <c r="U27" s="24">
        <v>0</v>
      </c>
      <c r="V27" s="22">
        <v>1</v>
      </c>
      <c r="W27" s="25">
        <v>0.0009</v>
      </c>
      <c r="X27" s="22">
        <v>2</v>
      </c>
      <c r="Y27" s="25">
        <v>0.0011</v>
      </c>
      <c r="Z27" s="22">
        <v>0</v>
      </c>
      <c r="AA27" s="24">
        <v>0</v>
      </c>
      <c r="AB27" s="22">
        <v>1</v>
      </c>
      <c r="AC27" s="25">
        <v>0.0004</v>
      </c>
    </row>
    <row r="30" spans="1:21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</row>
    <row r="31" spans="1:21" ht="12.7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26"/>
      <c r="U31" s="26"/>
    </row>
    <row r="32" spans="1:21" ht="12.7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26"/>
      <c r="U32" s="26"/>
    </row>
    <row r="33" spans="1:21" ht="12.7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26"/>
      <c r="U33" s="26"/>
    </row>
    <row r="34" spans="1:21" ht="12.7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26"/>
      <c r="U34" s="26"/>
    </row>
    <row r="35" spans="1:21" ht="12.7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26"/>
      <c r="U35" s="26"/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38"/>
  <sheetViews>
    <sheetView zoomScalePageLayoutView="0" workbookViewId="0" topLeftCell="A1">
      <selection activeCell="E4" sqref="E4"/>
    </sheetView>
  </sheetViews>
  <sheetFormatPr defaultColWidth="11.421875" defaultRowHeight="12.75"/>
  <cols>
    <col min="1" max="5" width="15.7109375" style="13" customWidth="1"/>
    <col min="6" max="7" width="11.7109375" style="13" bestFit="1" customWidth="1"/>
    <col min="8" max="16384" width="11.421875" style="13" customWidth="1"/>
  </cols>
  <sheetData>
    <row r="1" ht="19.5" customHeight="1">
      <c r="A1" s="12" t="s">
        <v>63</v>
      </c>
    </row>
    <row r="2" ht="19.5" customHeight="1">
      <c r="A2" s="58"/>
    </row>
    <row r="3" spans="1:5" ht="19.5" customHeight="1">
      <c r="A3" s="59"/>
      <c r="B3" s="60" t="s">
        <v>24</v>
      </c>
      <c r="C3" s="60" t="s">
        <v>64</v>
      </c>
      <c r="D3" s="60" t="s">
        <v>31</v>
      </c>
      <c r="E3" s="60" t="s">
        <v>62</v>
      </c>
    </row>
    <row r="4" spans="1:5" ht="19.5" customHeight="1">
      <c r="A4" s="59">
        <v>2022</v>
      </c>
      <c r="B4" s="62">
        <v>1687481.8499999999</v>
      </c>
      <c r="C4" s="60" t="s">
        <v>37</v>
      </c>
      <c r="D4" s="63">
        <v>546619.5100000001</v>
      </c>
      <c r="E4" s="143">
        <f aca="true" t="shared" si="0" ref="E4:E9">+B4+D4</f>
        <v>2234101.36</v>
      </c>
    </row>
    <row r="5" spans="1:5" ht="19.5" customHeight="1">
      <c r="A5" s="4">
        <v>2021</v>
      </c>
      <c r="B5" s="62">
        <v>2856819.25</v>
      </c>
      <c r="C5" s="60" t="s">
        <v>37</v>
      </c>
      <c r="D5" s="63">
        <v>433684.71</v>
      </c>
      <c r="E5" s="143">
        <f t="shared" si="0"/>
        <v>3290503.96</v>
      </c>
    </row>
    <row r="6" spans="1:5" ht="19.5" customHeight="1">
      <c r="A6" s="4">
        <v>2020</v>
      </c>
      <c r="B6" s="62">
        <v>2221844.77</v>
      </c>
      <c r="C6" s="60" t="s">
        <v>37</v>
      </c>
      <c r="D6" s="63">
        <v>257351.49</v>
      </c>
      <c r="E6" s="143">
        <f t="shared" si="0"/>
        <v>2479196.26</v>
      </c>
    </row>
    <row r="7" spans="1:5" ht="19.5" customHeight="1">
      <c r="A7" s="61">
        <v>2019</v>
      </c>
      <c r="B7" s="62">
        <v>874349.16</v>
      </c>
      <c r="C7" s="60" t="s">
        <v>37</v>
      </c>
      <c r="D7" s="63">
        <v>540516.33</v>
      </c>
      <c r="E7" s="143">
        <f t="shared" si="0"/>
        <v>1414865.49</v>
      </c>
    </row>
    <row r="8" spans="1:5" ht="19.5" customHeight="1">
      <c r="A8" s="61">
        <v>2018</v>
      </c>
      <c r="B8" s="62">
        <v>4300308.79</v>
      </c>
      <c r="C8" s="60" t="s">
        <v>37</v>
      </c>
      <c r="D8" s="63">
        <v>574613.83</v>
      </c>
      <c r="E8" s="143">
        <f t="shared" si="0"/>
        <v>4874922.62</v>
      </c>
    </row>
    <row r="9" spans="1:5" ht="19.5" customHeight="1">
      <c r="A9" s="61">
        <v>2017</v>
      </c>
      <c r="B9" s="62">
        <v>5802918.82</v>
      </c>
      <c r="C9" s="60" t="s">
        <v>37</v>
      </c>
      <c r="D9" s="63">
        <v>310013.31</v>
      </c>
      <c r="E9" s="143">
        <f t="shared" si="0"/>
        <v>6112932.13</v>
      </c>
    </row>
    <row r="10" spans="1:6" ht="19.5" customHeight="1">
      <c r="A10" s="61">
        <v>2016</v>
      </c>
      <c r="B10" s="62">
        <v>3880226.38</v>
      </c>
      <c r="C10" s="65" t="s">
        <v>37</v>
      </c>
      <c r="D10" s="63">
        <v>292683.27</v>
      </c>
      <c r="E10" s="62">
        <v>4172909.65</v>
      </c>
      <c r="F10" s="64"/>
    </row>
    <row r="11" spans="1:7" ht="19.5" customHeight="1">
      <c r="A11" s="61">
        <v>2015</v>
      </c>
      <c r="B11" s="62">
        <v>3167263.15</v>
      </c>
      <c r="C11" s="65" t="s">
        <v>37</v>
      </c>
      <c r="D11" s="63">
        <v>312051.49</v>
      </c>
      <c r="E11" s="62">
        <v>3479314.64</v>
      </c>
      <c r="G11" s="64"/>
    </row>
    <row r="12" spans="1:5" ht="19.5" customHeight="1">
      <c r="A12" s="61">
        <v>2014</v>
      </c>
      <c r="B12" s="62">
        <v>2717506.45</v>
      </c>
      <c r="C12" s="65" t="s">
        <v>37</v>
      </c>
      <c r="D12" s="63">
        <v>244505.81</v>
      </c>
      <c r="E12" s="62">
        <v>2962012.26</v>
      </c>
    </row>
    <row r="13" spans="1:5" ht="19.5" customHeight="1">
      <c r="A13" s="61">
        <v>2013</v>
      </c>
      <c r="B13" s="62">
        <v>2428368.69</v>
      </c>
      <c r="C13" s="65" t="s">
        <v>37</v>
      </c>
      <c r="D13" s="63">
        <v>80627.3</v>
      </c>
      <c r="E13" s="62">
        <v>2508995.99</v>
      </c>
    </row>
    <row r="14" spans="1:5" ht="19.5" customHeight="1">
      <c r="A14" s="4">
        <v>2012</v>
      </c>
      <c r="B14" s="63">
        <v>11204754.3</v>
      </c>
      <c r="C14" s="63">
        <v>49685.94</v>
      </c>
      <c r="D14" s="63">
        <v>329842.16</v>
      </c>
      <c r="E14" s="63">
        <v>11584282.4</v>
      </c>
    </row>
    <row r="15" spans="1:5" ht="19.5" customHeight="1">
      <c r="A15" s="4">
        <v>2011</v>
      </c>
      <c r="B15" s="63">
        <v>20271751.38</v>
      </c>
      <c r="C15" s="63">
        <v>181948.65</v>
      </c>
      <c r="D15" s="63">
        <v>2019077.61</v>
      </c>
      <c r="E15" s="63">
        <v>22472777.64</v>
      </c>
    </row>
    <row r="16" spans="1:5" ht="19.5" customHeight="1">
      <c r="A16" s="4">
        <v>2010</v>
      </c>
      <c r="B16" s="63">
        <v>13407433.34</v>
      </c>
      <c r="C16" s="63">
        <v>617376.14</v>
      </c>
      <c r="D16" s="63">
        <v>1926595.16</v>
      </c>
      <c r="E16" s="63">
        <v>15951404.64</v>
      </c>
    </row>
    <row r="17" spans="1:5" ht="19.5" customHeight="1">
      <c r="A17" s="4">
        <v>2009</v>
      </c>
      <c r="B17" s="63">
        <v>21513443.83</v>
      </c>
      <c r="C17" s="63">
        <v>273556.52</v>
      </c>
      <c r="D17" s="63">
        <v>2937597.3</v>
      </c>
      <c r="E17" s="63">
        <v>24724597.65</v>
      </c>
    </row>
    <row r="18" spans="1:5" ht="19.5" customHeight="1">
      <c r="A18" s="4">
        <v>2008</v>
      </c>
      <c r="B18" s="63">
        <v>13458971.84</v>
      </c>
      <c r="C18" s="63">
        <v>215180.66</v>
      </c>
      <c r="D18" s="63">
        <v>2917348.23</v>
      </c>
      <c r="E18" s="63">
        <v>16591500.74</v>
      </c>
    </row>
    <row r="19" spans="1:5" ht="19.5" customHeight="1">
      <c r="A19" s="4">
        <v>2007</v>
      </c>
      <c r="B19" s="63">
        <v>24127729.2</v>
      </c>
      <c r="C19" s="63">
        <v>201056.07</v>
      </c>
      <c r="D19" s="63">
        <v>2823145.15</v>
      </c>
      <c r="E19" s="63">
        <v>27151930.42</v>
      </c>
    </row>
    <row r="20" spans="1:5" ht="19.5" customHeight="1">
      <c r="A20" s="4">
        <v>2006</v>
      </c>
      <c r="B20" s="63">
        <v>26080431.94</v>
      </c>
      <c r="C20" s="63">
        <v>288512.14</v>
      </c>
      <c r="D20" s="63">
        <v>4383059.69</v>
      </c>
      <c r="E20" s="63">
        <v>30752003.77</v>
      </c>
    </row>
    <row r="21" spans="1:5" ht="19.5" customHeight="1">
      <c r="A21" s="4">
        <v>2005</v>
      </c>
      <c r="B21" s="63">
        <v>11686143.02</v>
      </c>
      <c r="C21" s="63">
        <v>1998745.78</v>
      </c>
      <c r="D21" s="5">
        <v>86000</v>
      </c>
      <c r="E21" s="63">
        <v>13770888.8</v>
      </c>
    </row>
    <row r="22" spans="1:5" ht="19.5" customHeight="1">
      <c r="A22" s="4">
        <v>2004</v>
      </c>
      <c r="B22" s="63">
        <v>16338591.81</v>
      </c>
      <c r="C22" s="63">
        <v>1225391.15</v>
      </c>
      <c r="D22" s="5">
        <v>245000</v>
      </c>
      <c r="E22" s="63">
        <v>17808982.96</v>
      </c>
    </row>
    <row r="23" spans="1:5" ht="19.5" customHeight="1">
      <c r="A23" s="4">
        <v>2003</v>
      </c>
      <c r="B23" s="63">
        <v>13241549.48</v>
      </c>
      <c r="C23" s="63">
        <v>1170660.58</v>
      </c>
      <c r="D23" s="5">
        <v>220000</v>
      </c>
      <c r="E23" s="63">
        <v>14632210.06</v>
      </c>
    </row>
    <row r="24" spans="1:5" ht="19.5" customHeight="1">
      <c r="A24" s="4">
        <v>2002</v>
      </c>
      <c r="B24" s="63">
        <v>3823096.66</v>
      </c>
      <c r="C24" s="63">
        <v>753366.58</v>
      </c>
      <c r="D24" s="5">
        <v>26000</v>
      </c>
      <c r="E24" s="63">
        <v>4602463.24</v>
      </c>
    </row>
    <row r="25" spans="1:5" ht="19.5" customHeight="1">
      <c r="A25" s="4">
        <v>2001</v>
      </c>
      <c r="B25" s="63">
        <v>3753117.1</v>
      </c>
      <c r="C25" s="63">
        <v>546152.04</v>
      </c>
      <c r="D25" s="4">
        <v>0</v>
      </c>
      <c r="E25" s="63">
        <v>4299269.14</v>
      </c>
    </row>
    <row r="26" spans="1:5" ht="19.5" customHeight="1">
      <c r="A26" s="4">
        <v>2000</v>
      </c>
      <c r="B26" s="63">
        <v>7116356.6</v>
      </c>
      <c r="C26" s="63">
        <v>4847892.9</v>
      </c>
      <c r="D26" s="4">
        <v>0</v>
      </c>
      <c r="E26" s="63">
        <v>11964249.5</v>
      </c>
    </row>
    <row r="27" spans="1:5" ht="19.5" customHeight="1">
      <c r="A27" s="4">
        <v>1999</v>
      </c>
      <c r="B27" s="63">
        <v>4565001.53</v>
      </c>
      <c r="C27" s="63">
        <v>1926663.77</v>
      </c>
      <c r="D27" s="4">
        <v>0</v>
      </c>
      <c r="E27" s="63">
        <v>6491665.3</v>
      </c>
    </row>
    <row r="28" spans="1:5" ht="19.5" customHeight="1">
      <c r="A28" s="4">
        <v>1998</v>
      </c>
      <c r="B28" s="63">
        <v>6123030.1</v>
      </c>
      <c r="C28" s="63">
        <v>4011679.17</v>
      </c>
      <c r="D28" s="4">
        <v>0</v>
      </c>
      <c r="E28" s="63">
        <v>10134709.27</v>
      </c>
    </row>
    <row r="29" ht="19.5" customHeight="1"/>
    <row r="30" ht="19.5" customHeight="1"/>
    <row r="31" ht="19.5" customHeight="1">
      <c r="A31" s="66" t="s">
        <v>65</v>
      </c>
    </row>
    <row r="32" ht="19.5" customHeight="1"/>
    <row r="33" ht="19.5" customHeight="1"/>
    <row r="34" ht="19.5" customHeight="1"/>
    <row r="35" spans="1:3" ht="12.75">
      <c r="A35" s="26" t="s">
        <v>66</v>
      </c>
      <c r="B35" s="26"/>
      <c r="C35" s="26"/>
    </row>
    <row r="36" spans="1:3" ht="12.75">
      <c r="A36" s="12" t="s">
        <v>24</v>
      </c>
      <c r="B36" s="26" t="s">
        <v>67</v>
      </c>
      <c r="C36" s="26"/>
    </row>
    <row r="37" spans="1:3" ht="12.75">
      <c r="A37" s="12" t="s">
        <v>64</v>
      </c>
      <c r="B37" s="26" t="s">
        <v>68</v>
      </c>
      <c r="C37" s="26"/>
    </row>
    <row r="38" spans="1:3" ht="12.75">
      <c r="A38" s="12" t="s">
        <v>31</v>
      </c>
      <c r="B38" s="26" t="s">
        <v>69</v>
      </c>
      <c r="C38" s="26"/>
    </row>
  </sheetData>
  <sheetProtection/>
  <hyperlinks>
    <hyperlink ref="A31" location="_ftnref1" display="_ftnref1"/>
  </hyperlinks>
  <printOptions/>
  <pageMargins left="0.75" right="0.75" top="1" bottom="1" header="0" footer="0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26"/>
  <sheetViews>
    <sheetView zoomScalePageLayoutView="0" workbookViewId="0" topLeftCell="A1">
      <selection activeCell="I22" sqref="I22"/>
    </sheetView>
  </sheetViews>
  <sheetFormatPr defaultColWidth="11.421875" defaultRowHeight="15" customHeight="1"/>
  <cols>
    <col min="2" max="2" width="12.00390625" style="0" bestFit="1" customWidth="1"/>
    <col min="3" max="3" width="11.7109375" style="0" bestFit="1" customWidth="1"/>
  </cols>
  <sheetData>
    <row r="1" spans="2:3" ht="15" customHeight="1">
      <c r="B1" s="251" t="s">
        <v>24</v>
      </c>
      <c r="C1" s="251" t="s">
        <v>31</v>
      </c>
    </row>
    <row r="2" spans="1:3" ht="15" customHeight="1">
      <c r="A2" s="253">
        <v>1998</v>
      </c>
      <c r="B2" s="252">
        <v>5511.28</v>
      </c>
      <c r="C2" s="252">
        <v>0</v>
      </c>
    </row>
    <row r="3" spans="1:3" ht="15" customHeight="1">
      <c r="A3" s="253">
        <v>1999</v>
      </c>
      <c r="B3" s="252">
        <v>6895.77</v>
      </c>
      <c r="C3" s="252">
        <v>0</v>
      </c>
    </row>
    <row r="4" spans="1:3" ht="15" customHeight="1">
      <c r="A4" s="253">
        <v>2000</v>
      </c>
      <c r="B4" s="252">
        <v>8050.18</v>
      </c>
      <c r="C4" s="252">
        <v>0</v>
      </c>
    </row>
    <row r="5" spans="1:3" ht="15" customHeight="1">
      <c r="A5" s="253">
        <v>2001</v>
      </c>
      <c r="B5" s="252">
        <v>8248.61</v>
      </c>
      <c r="C5" s="252">
        <v>0</v>
      </c>
    </row>
    <row r="6" spans="1:3" ht="15" customHeight="1">
      <c r="A6" s="253">
        <v>2002</v>
      </c>
      <c r="B6" s="252">
        <v>9324.63</v>
      </c>
      <c r="C6" s="252">
        <v>0</v>
      </c>
    </row>
    <row r="7" spans="1:3" ht="15" customHeight="1">
      <c r="A7" s="253">
        <v>2003</v>
      </c>
      <c r="B7" s="252">
        <v>12808.67</v>
      </c>
      <c r="C7" s="252">
        <v>0</v>
      </c>
    </row>
    <row r="8" spans="1:3" ht="15" customHeight="1">
      <c r="A8" s="253">
        <v>2004</v>
      </c>
      <c r="B8" s="252">
        <v>12303.16</v>
      </c>
      <c r="C8" s="252">
        <v>0</v>
      </c>
    </row>
    <row r="9" spans="1:3" ht="15" customHeight="1">
      <c r="A9" s="253">
        <v>2005</v>
      </c>
      <c r="B9" s="252">
        <v>14165.02</v>
      </c>
      <c r="C9" s="252">
        <v>0</v>
      </c>
    </row>
    <row r="10" spans="1:3" ht="15" customHeight="1">
      <c r="A10" s="253">
        <v>2006</v>
      </c>
      <c r="B10" s="252">
        <v>16226.39</v>
      </c>
      <c r="C10" s="252">
        <v>4638.16</v>
      </c>
    </row>
    <row r="11" spans="1:3" ht="15" customHeight="1">
      <c r="A11" s="253">
        <v>2007</v>
      </c>
      <c r="B11" s="252">
        <v>16160.57</v>
      </c>
      <c r="C11" s="252">
        <v>4996.72</v>
      </c>
    </row>
    <row r="12" spans="1:3" ht="15" customHeight="1">
      <c r="A12" s="253">
        <v>2008</v>
      </c>
      <c r="B12" s="252">
        <v>16235.19</v>
      </c>
      <c r="C12" s="252">
        <v>5056.06</v>
      </c>
    </row>
    <row r="13" spans="1:3" ht="15" customHeight="1">
      <c r="A13" s="253">
        <v>2009</v>
      </c>
      <c r="B13" s="252">
        <v>17448.05</v>
      </c>
      <c r="C13" s="252">
        <v>5056.11</v>
      </c>
    </row>
    <row r="14" spans="1:3" ht="15" customHeight="1">
      <c r="A14" s="253">
        <v>2010</v>
      </c>
      <c r="B14" s="252">
        <v>17434.89</v>
      </c>
      <c r="C14" s="252">
        <v>4978.28</v>
      </c>
    </row>
    <row r="15" spans="1:3" ht="15" customHeight="1">
      <c r="A15" s="253">
        <v>2011</v>
      </c>
      <c r="B15" s="252">
        <v>18666.44</v>
      </c>
      <c r="C15" s="252">
        <v>5258.01</v>
      </c>
    </row>
    <row r="16" spans="1:3" ht="15" customHeight="1">
      <c r="A16" s="253">
        <v>2012</v>
      </c>
      <c r="B16" s="252">
        <v>19692.01</v>
      </c>
      <c r="C16" s="252">
        <v>4978.28</v>
      </c>
    </row>
    <row r="17" spans="1:3" ht="15" customHeight="1">
      <c r="A17" s="253">
        <v>2013</v>
      </c>
      <c r="B17" s="252">
        <v>16519.52</v>
      </c>
      <c r="C17" s="252">
        <v>4243.54</v>
      </c>
    </row>
    <row r="18" spans="1:3" ht="15" customHeight="1">
      <c r="A18" s="253">
        <v>2014</v>
      </c>
      <c r="B18" s="252">
        <v>12940.51</v>
      </c>
      <c r="C18" s="252">
        <v>4075.1</v>
      </c>
    </row>
    <row r="19" spans="1:3" ht="15" customHeight="1">
      <c r="A19" s="253">
        <v>2015</v>
      </c>
      <c r="B19" s="252">
        <v>13593.4</v>
      </c>
      <c r="C19" s="252">
        <v>5778.73</v>
      </c>
    </row>
    <row r="20" spans="1:3" ht="15" customHeight="1">
      <c r="A20" s="253">
        <v>2016</v>
      </c>
      <c r="B20" s="252">
        <v>14265.54</v>
      </c>
      <c r="C20" s="252">
        <v>5853.67</v>
      </c>
    </row>
    <row r="21" spans="1:3" ht="15" customHeight="1">
      <c r="A21" s="253">
        <v>2017</v>
      </c>
      <c r="B21" s="252">
        <v>14879.28</v>
      </c>
      <c r="C21" s="252">
        <v>5535.95</v>
      </c>
    </row>
    <row r="22" spans="1:3" ht="15" customHeight="1">
      <c r="A22" s="253">
        <v>2018</v>
      </c>
      <c r="B22" s="252">
        <v>14777.69</v>
      </c>
      <c r="C22" s="252">
        <v>6529.7</v>
      </c>
    </row>
    <row r="23" spans="1:3" ht="15" customHeight="1">
      <c r="A23" s="253">
        <v>2019</v>
      </c>
      <c r="B23" s="252">
        <v>12143.74</v>
      </c>
      <c r="C23" s="252">
        <v>7206.88</v>
      </c>
    </row>
    <row r="24" spans="1:3" ht="15" customHeight="1">
      <c r="A24" s="253">
        <v>2020</v>
      </c>
      <c r="B24" s="252">
        <v>15537.38</v>
      </c>
      <c r="C24" s="252">
        <v>7798.53</v>
      </c>
    </row>
    <row r="25" spans="1:3" ht="15" customHeight="1">
      <c r="A25" s="253">
        <v>2021</v>
      </c>
      <c r="B25" s="252">
        <v>15959.88</v>
      </c>
      <c r="C25" s="252">
        <v>7885.18</v>
      </c>
    </row>
    <row r="26" spans="1:3" ht="15" customHeight="1">
      <c r="A26" s="253">
        <v>2022</v>
      </c>
      <c r="B26" s="252">
        <v>15481.48</v>
      </c>
      <c r="C26" s="252">
        <v>6919.23</v>
      </c>
    </row>
  </sheetData>
  <sheetProtection/>
  <printOptions/>
  <pageMargins left="0.75" right="0.75" top="1" bottom="1" header="0" footer="0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3:J117"/>
  <sheetViews>
    <sheetView tabSelected="1" zoomScalePageLayoutView="0" workbookViewId="0" topLeftCell="A109">
      <selection activeCell="A3" sqref="A3:I7"/>
    </sheetView>
  </sheetViews>
  <sheetFormatPr defaultColWidth="11.421875" defaultRowHeight="12.75"/>
  <cols>
    <col min="1" max="1" width="13.421875" style="26" customWidth="1"/>
    <col min="2" max="16384" width="11.421875" style="26" customWidth="1"/>
  </cols>
  <sheetData>
    <row r="3" spans="1:9" ht="15" thickBot="1">
      <c r="A3" s="27">
        <v>2022</v>
      </c>
      <c r="B3"/>
      <c r="C3"/>
      <c r="D3"/>
      <c r="E3"/>
      <c r="F3"/>
      <c r="G3"/>
      <c r="H3"/>
      <c r="I3"/>
    </row>
    <row r="4" spans="1:9" ht="13.5" thickBot="1">
      <c r="A4" s="139" t="s">
        <v>135</v>
      </c>
      <c r="B4" s="152" t="s">
        <v>136</v>
      </c>
      <c r="C4" s="152" t="s">
        <v>137</v>
      </c>
      <c r="D4" s="152" t="s">
        <v>138</v>
      </c>
      <c r="E4" s="152" t="s">
        <v>139</v>
      </c>
      <c r="F4" s="152" t="s">
        <v>140</v>
      </c>
      <c r="G4" s="152" t="s">
        <v>141</v>
      </c>
      <c r="H4" s="152" t="s">
        <v>142</v>
      </c>
      <c r="I4" s="153" t="s">
        <v>143</v>
      </c>
    </row>
    <row r="5" spans="1:10" ht="15">
      <c r="A5" s="151" t="s">
        <v>31</v>
      </c>
      <c r="B5" s="154">
        <v>2</v>
      </c>
      <c r="C5" s="154">
        <v>4</v>
      </c>
      <c r="D5" s="154">
        <v>17</v>
      </c>
      <c r="E5" s="154">
        <v>27</v>
      </c>
      <c r="F5" s="154">
        <v>24</v>
      </c>
      <c r="G5" s="154">
        <v>17</v>
      </c>
      <c r="H5" s="154">
        <v>12</v>
      </c>
      <c r="I5" s="93">
        <v>16</v>
      </c>
      <c r="J5" s="242"/>
    </row>
    <row r="6" spans="1:10" ht="15" thickBot="1">
      <c r="A6" s="94" t="s">
        <v>24</v>
      </c>
      <c r="B6" s="95">
        <v>3</v>
      </c>
      <c r="C6" s="95">
        <v>20</v>
      </c>
      <c r="D6" s="95">
        <v>26</v>
      </c>
      <c r="E6" s="95">
        <v>35</v>
      </c>
      <c r="F6" s="95">
        <v>16</v>
      </c>
      <c r="G6" s="95">
        <v>19</v>
      </c>
      <c r="H6" s="95">
        <v>13</v>
      </c>
      <c r="I6" s="96">
        <v>5</v>
      </c>
      <c r="J6" s="242"/>
    </row>
    <row r="7" spans="1:10" ht="15.75" thickBot="1" thickTop="1">
      <c r="A7" s="97" t="s">
        <v>98</v>
      </c>
      <c r="B7" s="98">
        <f>+B5+B6</f>
        <v>5</v>
      </c>
      <c r="C7" s="98">
        <f aca="true" t="shared" si="0" ref="C7:I7">+C5+C6</f>
        <v>24</v>
      </c>
      <c r="D7" s="98">
        <f t="shared" si="0"/>
        <v>43</v>
      </c>
      <c r="E7" s="98">
        <f t="shared" si="0"/>
        <v>62</v>
      </c>
      <c r="F7" s="98">
        <f t="shared" si="0"/>
        <v>40</v>
      </c>
      <c r="G7" s="98">
        <f t="shared" si="0"/>
        <v>36</v>
      </c>
      <c r="H7" s="98">
        <f t="shared" si="0"/>
        <v>25</v>
      </c>
      <c r="I7" s="98">
        <f t="shared" si="0"/>
        <v>21</v>
      </c>
      <c r="J7" s="242"/>
    </row>
    <row r="10" spans="1:9" ht="15" thickBot="1">
      <c r="A10" s="27">
        <v>2021</v>
      </c>
      <c r="B10"/>
      <c r="C10"/>
      <c r="D10"/>
      <c r="E10"/>
      <c r="F10"/>
      <c r="G10"/>
      <c r="H10"/>
      <c r="I10"/>
    </row>
    <row r="11" spans="1:9" ht="13.5" thickBot="1">
      <c r="A11" s="139" t="s">
        <v>135</v>
      </c>
      <c r="B11" s="152" t="s">
        <v>136</v>
      </c>
      <c r="C11" s="152" t="s">
        <v>137</v>
      </c>
      <c r="D11" s="152" t="s">
        <v>138</v>
      </c>
      <c r="E11" s="152" t="s">
        <v>139</v>
      </c>
      <c r="F11" s="152" t="s">
        <v>140</v>
      </c>
      <c r="G11" s="152" t="s">
        <v>141</v>
      </c>
      <c r="H11" s="152" t="s">
        <v>142</v>
      </c>
      <c r="I11" s="153" t="s">
        <v>143</v>
      </c>
    </row>
    <row r="12" spans="1:9" ht="15">
      <c r="A12" s="151" t="s">
        <v>31</v>
      </c>
      <c r="B12" s="154">
        <v>0</v>
      </c>
      <c r="C12" s="154">
        <v>2</v>
      </c>
      <c r="D12" s="154">
        <v>17</v>
      </c>
      <c r="E12" s="154">
        <v>20</v>
      </c>
      <c r="F12" s="154">
        <v>12</v>
      </c>
      <c r="G12" s="154">
        <v>9</v>
      </c>
      <c r="H12" s="154">
        <v>7</v>
      </c>
      <c r="I12" s="93">
        <v>14</v>
      </c>
    </row>
    <row r="13" spans="1:9" ht="15" thickBot="1">
      <c r="A13" s="94" t="s">
        <v>24</v>
      </c>
      <c r="B13" s="95">
        <v>2</v>
      </c>
      <c r="C13" s="95">
        <v>23</v>
      </c>
      <c r="D13" s="95">
        <v>45</v>
      </c>
      <c r="E13" s="95">
        <v>56</v>
      </c>
      <c r="F13" s="95">
        <v>34</v>
      </c>
      <c r="G13" s="95">
        <v>27</v>
      </c>
      <c r="H13" s="95">
        <v>12</v>
      </c>
      <c r="I13" s="96">
        <v>1</v>
      </c>
    </row>
    <row r="14" spans="1:9" ht="15.75" thickBot="1" thickTop="1">
      <c r="A14" s="97" t="s">
        <v>98</v>
      </c>
      <c r="B14" s="98">
        <f>SUM(B12:B13)</f>
        <v>2</v>
      </c>
      <c r="C14" s="98">
        <f aca="true" t="shared" si="1" ref="C14:I14">SUM(C12:C13)</f>
        <v>25</v>
      </c>
      <c r="D14" s="98">
        <f t="shared" si="1"/>
        <v>62</v>
      </c>
      <c r="E14" s="98">
        <f t="shared" si="1"/>
        <v>76</v>
      </c>
      <c r="F14" s="98">
        <f t="shared" si="1"/>
        <v>46</v>
      </c>
      <c r="G14" s="98">
        <f t="shared" si="1"/>
        <v>36</v>
      </c>
      <c r="H14" s="98">
        <f t="shared" si="1"/>
        <v>19</v>
      </c>
      <c r="I14" s="98">
        <f t="shared" si="1"/>
        <v>15</v>
      </c>
    </row>
    <row r="17" spans="1:9" ht="15" thickBot="1">
      <c r="A17" s="27">
        <v>2020</v>
      </c>
      <c r="B17"/>
      <c r="C17"/>
      <c r="D17"/>
      <c r="E17"/>
      <c r="F17"/>
      <c r="G17"/>
      <c r="H17"/>
      <c r="I17"/>
    </row>
    <row r="18" spans="1:9" ht="13.5" thickBot="1">
      <c r="A18" s="139" t="s">
        <v>135</v>
      </c>
      <c r="B18" s="152" t="s">
        <v>136</v>
      </c>
      <c r="C18" s="152" t="s">
        <v>137</v>
      </c>
      <c r="D18" s="152" t="s">
        <v>138</v>
      </c>
      <c r="E18" s="152" t="s">
        <v>139</v>
      </c>
      <c r="F18" s="152" t="s">
        <v>140</v>
      </c>
      <c r="G18" s="152" t="s">
        <v>141</v>
      </c>
      <c r="H18" s="152" t="s">
        <v>142</v>
      </c>
      <c r="I18" s="153" t="s">
        <v>143</v>
      </c>
    </row>
    <row r="19" spans="1:9" ht="15">
      <c r="A19" s="151" t="s">
        <v>31</v>
      </c>
      <c r="B19" s="154">
        <v>4</v>
      </c>
      <c r="C19" s="154">
        <v>1</v>
      </c>
      <c r="D19" s="154">
        <v>9</v>
      </c>
      <c r="E19" s="154">
        <v>13</v>
      </c>
      <c r="F19" s="154">
        <v>8</v>
      </c>
      <c r="G19" s="154">
        <v>3</v>
      </c>
      <c r="H19" s="154">
        <v>2</v>
      </c>
      <c r="I19" s="93">
        <v>8</v>
      </c>
    </row>
    <row r="20" spans="1:9" ht="15" thickBot="1">
      <c r="A20" s="94" t="s">
        <v>24</v>
      </c>
      <c r="B20" s="95">
        <v>1</v>
      </c>
      <c r="C20" s="95">
        <v>15</v>
      </c>
      <c r="D20" s="95">
        <v>37</v>
      </c>
      <c r="E20" s="95">
        <v>46</v>
      </c>
      <c r="F20" s="95">
        <v>31</v>
      </c>
      <c r="G20" s="95">
        <v>27</v>
      </c>
      <c r="H20" s="95">
        <v>14</v>
      </c>
      <c r="I20" s="96">
        <v>6</v>
      </c>
    </row>
    <row r="21" spans="1:10" ht="15.75" thickBot="1" thickTop="1">
      <c r="A21" s="97" t="s">
        <v>98</v>
      </c>
      <c r="B21" s="98">
        <f>+B19+B20</f>
        <v>5</v>
      </c>
      <c r="C21" s="98">
        <f aca="true" t="shared" si="2" ref="C21:I21">+C19+C20</f>
        <v>16</v>
      </c>
      <c r="D21" s="98">
        <f t="shared" si="2"/>
        <v>46</v>
      </c>
      <c r="E21" s="98">
        <f t="shared" si="2"/>
        <v>59</v>
      </c>
      <c r="F21" s="98">
        <f t="shared" si="2"/>
        <v>39</v>
      </c>
      <c r="G21" s="98">
        <f t="shared" si="2"/>
        <v>30</v>
      </c>
      <c r="H21" s="98">
        <f t="shared" si="2"/>
        <v>16</v>
      </c>
      <c r="I21" s="243">
        <f t="shared" si="2"/>
        <v>14</v>
      </c>
      <c r="J21" s="242"/>
    </row>
    <row r="22" spans="1:9" ht="15">
      <c r="A22" s="59"/>
      <c r="B22" s="198"/>
      <c r="C22" s="198"/>
      <c r="D22" s="198"/>
      <c r="E22" s="198"/>
      <c r="F22" s="198"/>
      <c r="G22" s="198"/>
      <c r="H22" s="198"/>
      <c r="I22" s="198"/>
    </row>
    <row r="23" spans="1:9" ht="15" thickBot="1">
      <c r="A23" s="27">
        <v>2019</v>
      </c>
      <c r="B23"/>
      <c r="C23"/>
      <c r="D23"/>
      <c r="E23"/>
      <c r="F23"/>
      <c r="G23"/>
      <c r="H23"/>
      <c r="I23"/>
    </row>
    <row r="24" spans="1:9" ht="13.5" thickBot="1">
      <c r="A24" s="139" t="s">
        <v>135</v>
      </c>
      <c r="B24" s="152" t="s">
        <v>136</v>
      </c>
      <c r="C24" s="152" t="s">
        <v>137</v>
      </c>
      <c r="D24" s="152" t="s">
        <v>138</v>
      </c>
      <c r="E24" s="152" t="s">
        <v>139</v>
      </c>
      <c r="F24" s="152" t="s">
        <v>140</v>
      </c>
      <c r="G24" s="152" t="s">
        <v>141</v>
      </c>
      <c r="H24" s="152" t="s">
        <v>142</v>
      </c>
      <c r="I24" s="153" t="s">
        <v>143</v>
      </c>
    </row>
    <row r="25" spans="1:9" ht="15">
      <c r="A25" s="151" t="s">
        <v>31</v>
      </c>
      <c r="B25" s="154">
        <v>3</v>
      </c>
      <c r="C25" s="154">
        <v>7</v>
      </c>
      <c r="D25" s="154">
        <v>24</v>
      </c>
      <c r="E25" s="154">
        <v>26</v>
      </c>
      <c r="F25" s="154">
        <v>19</v>
      </c>
      <c r="G25" s="154">
        <v>12</v>
      </c>
      <c r="H25" s="154">
        <v>12</v>
      </c>
      <c r="I25" s="93">
        <v>14</v>
      </c>
    </row>
    <row r="26" spans="1:9" ht="15" thickBot="1">
      <c r="A26" s="94" t="s">
        <v>24</v>
      </c>
      <c r="B26" s="95">
        <v>2</v>
      </c>
      <c r="C26" s="95">
        <v>10</v>
      </c>
      <c r="D26" s="95">
        <v>14</v>
      </c>
      <c r="E26" s="95">
        <v>22</v>
      </c>
      <c r="F26" s="95">
        <v>15</v>
      </c>
      <c r="G26" s="95">
        <v>20</v>
      </c>
      <c r="H26" s="95">
        <v>8</v>
      </c>
      <c r="I26" s="96">
        <v>4</v>
      </c>
    </row>
    <row r="27" spans="1:10" ht="15.75" thickBot="1" thickTop="1">
      <c r="A27" s="97" t="s">
        <v>98</v>
      </c>
      <c r="B27" s="98">
        <f>+B25+B26</f>
        <v>5</v>
      </c>
      <c r="C27" s="98">
        <f aca="true" t="shared" si="3" ref="C27:I27">+C25+C26</f>
        <v>17</v>
      </c>
      <c r="D27" s="98">
        <f t="shared" si="3"/>
        <v>38</v>
      </c>
      <c r="E27" s="98">
        <f t="shared" si="3"/>
        <v>48</v>
      </c>
      <c r="F27" s="98">
        <f t="shared" si="3"/>
        <v>34</v>
      </c>
      <c r="G27" s="98">
        <f t="shared" si="3"/>
        <v>32</v>
      </c>
      <c r="H27" s="98">
        <f t="shared" si="3"/>
        <v>20</v>
      </c>
      <c r="I27" s="243">
        <f t="shared" si="3"/>
        <v>18</v>
      </c>
      <c r="J27" s="242"/>
    </row>
    <row r="28" spans="1:9" ht="15">
      <c r="A28" s="59"/>
      <c r="B28" s="198"/>
      <c r="C28" s="198"/>
      <c r="D28" s="198"/>
      <c r="E28" s="198"/>
      <c r="F28" s="198"/>
      <c r="G28" s="198"/>
      <c r="H28" s="198"/>
      <c r="I28" s="198"/>
    </row>
    <row r="29" spans="1:9" ht="15" thickBot="1">
      <c r="A29" s="27">
        <v>2018</v>
      </c>
      <c r="B29"/>
      <c r="C29"/>
      <c r="D29"/>
      <c r="E29"/>
      <c r="F29"/>
      <c r="G29"/>
      <c r="H29"/>
      <c r="I29"/>
    </row>
    <row r="30" spans="1:9" ht="13.5" thickBot="1">
      <c r="A30" s="139" t="s">
        <v>89</v>
      </c>
      <c r="B30" s="152" t="s">
        <v>90</v>
      </c>
      <c r="C30" s="152" t="s">
        <v>91</v>
      </c>
      <c r="D30" s="152" t="s">
        <v>92</v>
      </c>
      <c r="E30" s="152" t="s">
        <v>93</v>
      </c>
      <c r="F30" s="152" t="s">
        <v>94</v>
      </c>
      <c r="G30" s="152" t="s">
        <v>95</v>
      </c>
      <c r="H30" s="152" t="s">
        <v>96</v>
      </c>
      <c r="I30" s="153" t="s">
        <v>97</v>
      </c>
    </row>
    <row r="31" spans="1:9" ht="15">
      <c r="A31" s="151" t="s">
        <v>31</v>
      </c>
      <c r="B31" s="154">
        <v>13</v>
      </c>
      <c r="C31" s="154">
        <v>11</v>
      </c>
      <c r="D31" s="154">
        <v>22</v>
      </c>
      <c r="E31" s="154">
        <v>26</v>
      </c>
      <c r="F31" s="154">
        <v>23</v>
      </c>
      <c r="G31" s="154">
        <v>23</v>
      </c>
      <c r="H31" s="154">
        <v>15</v>
      </c>
      <c r="I31" s="93">
        <v>28</v>
      </c>
    </row>
    <row r="32" spans="1:9" ht="15" thickBot="1">
      <c r="A32" s="94" t="s">
        <v>24</v>
      </c>
      <c r="B32" s="95">
        <v>14</v>
      </c>
      <c r="C32" s="95">
        <v>31</v>
      </c>
      <c r="D32" s="95">
        <v>99</v>
      </c>
      <c r="E32" s="95">
        <v>75</v>
      </c>
      <c r="F32" s="95">
        <v>52</v>
      </c>
      <c r="G32" s="95">
        <v>57</v>
      </c>
      <c r="H32" s="95">
        <v>21</v>
      </c>
      <c r="I32" s="96">
        <v>13</v>
      </c>
    </row>
    <row r="33" spans="1:9" ht="15.75" thickBot="1" thickTop="1">
      <c r="A33" s="97" t="s">
        <v>98</v>
      </c>
      <c r="B33" s="98">
        <v>27</v>
      </c>
      <c r="C33" s="98">
        <v>42</v>
      </c>
      <c r="D33" s="98">
        <v>121</v>
      </c>
      <c r="E33" s="98">
        <v>101</v>
      </c>
      <c r="F33" s="98">
        <v>75</v>
      </c>
      <c r="G33" s="98">
        <v>80</v>
      </c>
      <c r="H33" s="98">
        <v>36</v>
      </c>
      <c r="I33" s="99">
        <v>41</v>
      </c>
    </row>
    <row r="35" spans="1:9" ht="15" thickBot="1">
      <c r="A35" s="27">
        <v>2017</v>
      </c>
      <c r="B35"/>
      <c r="C35"/>
      <c r="D35"/>
      <c r="E35"/>
      <c r="F35"/>
      <c r="G35"/>
      <c r="H35"/>
      <c r="I35"/>
    </row>
    <row r="36" spans="1:9" ht="13.5" thickBot="1">
      <c r="A36" s="139" t="s">
        <v>89</v>
      </c>
      <c r="B36" s="152" t="s">
        <v>90</v>
      </c>
      <c r="C36" s="152" t="s">
        <v>91</v>
      </c>
      <c r="D36" s="152" t="s">
        <v>92</v>
      </c>
      <c r="E36" s="152" t="s">
        <v>93</v>
      </c>
      <c r="F36" s="152" t="s">
        <v>94</v>
      </c>
      <c r="G36" s="152" t="s">
        <v>95</v>
      </c>
      <c r="H36" s="152" t="s">
        <v>96</v>
      </c>
      <c r="I36" s="153" t="s">
        <v>97</v>
      </c>
    </row>
    <row r="37" spans="1:9" ht="15">
      <c r="A37" s="151" t="s">
        <v>31</v>
      </c>
      <c r="B37" s="154">
        <v>5</v>
      </c>
      <c r="C37" s="154">
        <v>3</v>
      </c>
      <c r="D37" s="154">
        <v>13</v>
      </c>
      <c r="E37" s="154">
        <v>18</v>
      </c>
      <c r="F37" s="154">
        <v>19</v>
      </c>
      <c r="G37" s="154">
        <v>15</v>
      </c>
      <c r="H37" s="154">
        <v>16</v>
      </c>
      <c r="I37" s="93">
        <v>26</v>
      </c>
    </row>
    <row r="38" spans="1:9" ht="15" thickBot="1">
      <c r="A38" s="94" t="s">
        <v>24</v>
      </c>
      <c r="B38" s="95">
        <v>14</v>
      </c>
      <c r="C38" s="95">
        <v>41</v>
      </c>
      <c r="D38" s="95">
        <v>123</v>
      </c>
      <c r="E38" s="95">
        <v>127</v>
      </c>
      <c r="F38" s="95">
        <v>80</v>
      </c>
      <c r="G38" s="95">
        <v>52</v>
      </c>
      <c r="H38" s="95">
        <v>30</v>
      </c>
      <c r="I38" s="96">
        <v>28</v>
      </c>
    </row>
    <row r="39" spans="1:9" ht="15.75" thickBot="1" thickTop="1">
      <c r="A39" s="97" t="s">
        <v>98</v>
      </c>
      <c r="B39" s="98">
        <v>19</v>
      </c>
      <c r="C39" s="98">
        <v>44</v>
      </c>
      <c r="D39" s="98">
        <v>136</v>
      </c>
      <c r="E39" s="98">
        <v>145</v>
      </c>
      <c r="F39" s="98">
        <v>99</v>
      </c>
      <c r="G39" s="98">
        <v>67</v>
      </c>
      <c r="H39" s="98">
        <v>46</v>
      </c>
      <c r="I39" s="99">
        <v>54</v>
      </c>
    </row>
    <row r="41" spans="1:9" ht="15" thickBot="1">
      <c r="A41" s="27">
        <v>2016</v>
      </c>
      <c r="B41"/>
      <c r="C41"/>
      <c r="D41"/>
      <c r="E41"/>
      <c r="F41"/>
      <c r="G41"/>
      <c r="H41"/>
      <c r="I41"/>
    </row>
    <row r="42" spans="1:9" ht="13.5" thickBot="1">
      <c r="A42" s="88" t="s">
        <v>89</v>
      </c>
      <c r="B42" s="89" t="s">
        <v>90</v>
      </c>
      <c r="C42" s="89" t="s">
        <v>91</v>
      </c>
      <c r="D42" s="89" t="s">
        <v>92</v>
      </c>
      <c r="E42" s="89" t="s">
        <v>93</v>
      </c>
      <c r="F42" s="89" t="s">
        <v>94</v>
      </c>
      <c r="G42" s="89" t="s">
        <v>95</v>
      </c>
      <c r="H42" s="89" t="s">
        <v>96</v>
      </c>
      <c r="I42" s="90" t="s">
        <v>97</v>
      </c>
    </row>
    <row r="43" spans="1:9" ht="15">
      <c r="A43" s="91" t="s">
        <v>31</v>
      </c>
      <c r="B43" s="92">
        <v>7</v>
      </c>
      <c r="C43" s="92">
        <v>2</v>
      </c>
      <c r="D43" s="92">
        <v>17</v>
      </c>
      <c r="E43" s="92">
        <v>18</v>
      </c>
      <c r="F43" s="92">
        <v>17</v>
      </c>
      <c r="G43" s="92">
        <v>12</v>
      </c>
      <c r="H43" s="92">
        <v>15</v>
      </c>
      <c r="I43" s="93">
        <v>17</v>
      </c>
    </row>
    <row r="44" spans="1:9" ht="15" thickBot="1">
      <c r="A44" s="94" t="s">
        <v>24</v>
      </c>
      <c r="B44" s="95">
        <v>15</v>
      </c>
      <c r="C44" s="95">
        <v>30</v>
      </c>
      <c r="D44" s="95">
        <v>89</v>
      </c>
      <c r="E44" s="95">
        <v>85</v>
      </c>
      <c r="F44" s="95">
        <v>45</v>
      </c>
      <c r="G44" s="95">
        <v>48</v>
      </c>
      <c r="H44" s="95">
        <v>16</v>
      </c>
      <c r="I44" s="96">
        <v>20</v>
      </c>
    </row>
    <row r="45" spans="1:9" ht="15.75" thickBot="1" thickTop="1">
      <c r="A45" s="97" t="s">
        <v>98</v>
      </c>
      <c r="B45" s="98">
        <v>22</v>
      </c>
      <c r="C45" s="98">
        <v>32</v>
      </c>
      <c r="D45" s="98">
        <v>106</v>
      </c>
      <c r="E45" s="98">
        <v>103</v>
      </c>
      <c r="F45" s="98">
        <v>62</v>
      </c>
      <c r="G45" s="98">
        <v>60</v>
      </c>
      <c r="H45" s="98">
        <v>31</v>
      </c>
      <c r="I45" s="99">
        <v>37</v>
      </c>
    </row>
    <row r="47" spans="1:9" ht="15" thickBot="1">
      <c r="A47" s="27">
        <v>2015</v>
      </c>
      <c r="B47"/>
      <c r="C47"/>
      <c r="D47"/>
      <c r="E47"/>
      <c r="F47"/>
      <c r="G47"/>
      <c r="H47"/>
      <c r="I47"/>
    </row>
    <row r="48" spans="1:9" ht="13.5" thickBot="1">
      <c r="A48" s="88" t="s">
        <v>89</v>
      </c>
      <c r="B48" s="89" t="s">
        <v>90</v>
      </c>
      <c r="C48" s="89" t="s">
        <v>91</v>
      </c>
      <c r="D48" s="89" t="s">
        <v>92</v>
      </c>
      <c r="E48" s="89" t="s">
        <v>93</v>
      </c>
      <c r="F48" s="89" t="s">
        <v>94</v>
      </c>
      <c r="G48" s="89" t="s">
        <v>95</v>
      </c>
      <c r="H48" s="89" t="s">
        <v>96</v>
      </c>
      <c r="I48" s="90" t="s">
        <v>97</v>
      </c>
    </row>
    <row r="49" spans="1:9" ht="15">
      <c r="A49" s="91" t="s">
        <v>31</v>
      </c>
      <c r="B49" s="92">
        <v>18</v>
      </c>
      <c r="C49" s="92">
        <v>17</v>
      </c>
      <c r="D49" s="92">
        <v>18</v>
      </c>
      <c r="E49" s="92">
        <v>27</v>
      </c>
      <c r="F49" s="92">
        <v>25</v>
      </c>
      <c r="G49" s="92">
        <v>22</v>
      </c>
      <c r="H49" s="92">
        <v>24</v>
      </c>
      <c r="I49" s="93">
        <v>70</v>
      </c>
    </row>
    <row r="50" spans="1:9" ht="15" thickBot="1">
      <c r="A50" s="94" t="s">
        <v>24</v>
      </c>
      <c r="B50" s="95">
        <v>23</v>
      </c>
      <c r="C50" s="95">
        <v>27</v>
      </c>
      <c r="D50" s="95">
        <v>65</v>
      </c>
      <c r="E50" s="95">
        <v>80</v>
      </c>
      <c r="F50" s="95">
        <v>65</v>
      </c>
      <c r="G50" s="95">
        <v>63</v>
      </c>
      <c r="H50" s="95">
        <v>38</v>
      </c>
      <c r="I50" s="96">
        <v>56</v>
      </c>
    </row>
    <row r="51" spans="1:9" ht="15.75" thickBot="1" thickTop="1">
      <c r="A51" s="97" t="s">
        <v>98</v>
      </c>
      <c r="B51" s="98">
        <v>41</v>
      </c>
      <c r="C51" s="98">
        <v>44</v>
      </c>
      <c r="D51" s="98">
        <v>83</v>
      </c>
      <c r="E51" s="98">
        <v>107</v>
      </c>
      <c r="F51" s="98">
        <v>90</v>
      </c>
      <c r="G51" s="98">
        <v>85</v>
      </c>
      <c r="H51" s="98">
        <v>62</v>
      </c>
      <c r="I51" s="99">
        <v>126</v>
      </c>
    </row>
    <row r="53" spans="1:9" ht="15" thickBot="1">
      <c r="A53" s="27">
        <v>2014</v>
      </c>
      <c r="B53"/>
      <c r="C53"/>
      <c r="D53"/>
      <c r="E53"/>
      <c r="F53"/>
      <c r="G53"/>
      <c r="H53"/>
      <c r="I53"/>
    </row>
    <row r="54" spans="1:9" ht="13.5" thickBot="1">
      <c r="A54" s="88" t="s">
        <v>89</v>
      </c>
      <c r="B54" s="89" t="s">
        <v>90</v>
      </c>
      <c r="C54" s="89" t="s">
        <v>91</v>
      </c>
      <c r="D54" s="89" t="s">
        <v>92</v>
      </c>
      <c r="E54" s="89" t="s">
        <v>93</v>
      </c>
      <c r="F54" s="89" t="s">
        <v>94</v>
      </c>
      <c r="G54" s="89" t="s">
        <v>95</v>
      </c>
      <c r="H54" s="89" t="s">
        <v>96</v>
      </c>
      <c r="I54" s="90" t="s">
        <v>97</v>
      </c>
    </row>
    <row r="55" spans="1:9" ht="15">
      <c r="A55" s="91" t="s">
        <v>31</v>
      </c>
      <c r="B55" s="92">
        <v>18</v>
      </c>
      <c r="C55" s="92">
        <v>12</v>
      </c>
      <c r="D55" s="92">
        <v>13</v>
      </c>
      <c r="E55" s="92">
        <v>28</v>
      </c>
      <c r="F55" s="92">
        <v>24</v>
      </c>
      <c r="G55" s="92">
        <v>31</v>
      </c>
      <c r="H55" s="92">
        <v>18</v>
      </c>
      <c r="I55" s="93">
        <v>68</v>
      </c>
    </row>
    <row r="56" spans="1:9" ht="15" thickBot="1">
      <c r="A56" s="94" t="s">
        <v>24</v>
      </c>
      <c r="B56" s="95">
        <v>12</v>
      </c>
      <c r="C56" s="95">
        <v>12</v>
      </c>
      <c r="D56" s="95">
        <v>50</v>
      </c>
      <c r="E56" s="95">
        <v>87</v>
      </c>
      <c r="F56" s="95">
        <v>59</v>
      </c>
      <c r="G56" s="95">
        <v>48</v>
      </c>
      <c r="H56" s="95">
        <v>19</v>
      </c>
      <c r="I56" s="96">
        <v>44</v>
      </c>
    </row>
    <row r="57" spans="1:9" ht="15.75" thickBot="1" thickTop="1">
      <c r="A57" s="97" t="s">
        <v>98</v>
      </c>
      <c r="B57" s="98">
        <v>30</v>
      </c>
      <c r="C57" s="98">
        <v>24</v>
      </c>
      <c r="D57" s="98">
        <v>63</v>
      </c>
      <c r="E57" s="98">
        <v>115</v>
      </c>
      <c r="F57" s="98">
        <v>83</v>
      </c>
      <c r="G57" s="98">
        <v>79</v>
      </c>
      <c r="H57" s="98">
        <v>37</v>
      </c>
      <c r="I57" s="99">
        <v>112</v>
      </c>
    </row>
    <row r="59" ht="15" thickBot="1">
      <c r="A59" s="27">
        <v>2013</v>
      </c>
    </row>
    <row r="60" spans="1:9" ht="13.5" thickBot="1">
      <c r="A60" s="88" t="s">
        <v>89</v>
      </c>
      <c r="B60" s="89" t="s">
        <v>90</v>
      </c>
      <c r="C60" s="89" t="s">
        <v>91</v>
      </c>
      <c r="D60" s="89" t="s">
        <v>92</v>
      </c>
      <c r="E60" s="89" t="s">
        <v>93</v>
      </c>
      <c r="F60" s="89" t="s">
        <v>94</v>
      </c>
      <c r="G60" s="89" t="s">
        <v>95</v>
      </c>
      <c r="H60" s="89" t="s">
        <v>96</v>
      </c>
      <c r="I60" s="90" t="s">
        <v>97</v>
      </c>
    </row>
    <row r="61" spans="1:9" ht="15">
      <c r="A61" s="91" t="s">
        <v>31</v>
      </c>
      <c r="B61" s="92">
        <v>8</v>
      </c>
      <c r="C61" s="92">
        <v>3</v>
      </c>
      <c r="D61" s="92">
        <v>6</v>
      </c>
      <c r="E61" s="92">
        <v>10</v>
      </c>
      <c r="F61" s="92">
        <v>7</v>
      </c>
      <c r="G61" s="92">
        <v>8</v>
      </c>
      <c r="H61" s="92">
        <v>11</v>
      </c>
      <c r="I61" s="93">
        <v>27</v>
      </c>
    </row>
    <row r="62" spans="1:9" ht="15" thickBot="1">
      <c r="A62" s="94" t="s">
        <v>24</v>
      </c>
      <c r="B62" s="95">
        <v>8</v>
      </c>
      <c r="C62" s="95">
        <v>19</v>
      </c>
      <c r="D62" s="95">
        <v>43</v>
      </c>
      <c r="E62" s="95">
        <v>39</v>
      </c>
      <c r="F62" s="95">
        <v>36</v>
      </c>
      <c r="G62" s="95">
        <v>31</v>
      </c>
      <c r="H62" s="95">
        <v>12</v>
      </c>
      <c r="I62" s="96">
        <v>19</v>
      </c>
    </row>
    <row r="63" spans="1:9" ht="15" thickBot="1" thickTop="1">
      <c r="A63" s="100" t="s">
        <v>98</v>
      </c>
      <c r="B63" s="98">
        <v>16</v>
      </c>
      <c r="C63" s="98">
        <v>22</v>
      </c>
      <c r="D63" s="98">
        <v>49</v>
      </c>
      <c r="E63" s="98">
        <v>49</v>
      </c>
      <c r="F63" s="98">
        <v>43</v>
      </c>
      <c r="G63" s="98">
        <v>39</v>
      </c>
      <c r="H63" s="98">
        <v>23</v>
      </c>
      <c r="I63" s="99">
        <v>46</v>
      </c>
    </row>
    <row r="65" ht="15" thickBot="1">
      <c r="A65" s="27">
        <v>2012</v>
      </c>
    </row>
    <row r="66" spans="1:9" ht="13.5" customHeight="1" thickBot="1">
      <c r="A66" s="101" t="s">
        <v>99</v>
      </c>
      <c r="B66" s="89" t="s">
        <v>90</v>
      </c>
      <c r="C66" s="89" t="s">
        <v>91</v>
      </c>
      <c r="D66" s="89" t="s">
        <v>92</v>
      </c>
      <c r="E66" s="89" t="s">
        <v>93</v>
      </c>
      <c r="F66" s="89" t="s">
        <v>94</v>
      </c>
      <c r="G66" s="89" t="s">
        <v>95</v>
      </c>
      <c r="H66" s="89" t="s">
        <v>96</v>
      </c>
      <c r="I66" s="90" t="s">
        <v>97</v>
      </c>
    </row>
    <row r="67" spans="1:9" ht="14.25">
      <c r="A67" s="102" t="s">
        <v>31</v>
      </c>
      <c r="B67" s="92">
        <v>22</v>
      </c>
      <c r="C67" s="92">
        <v>13</v>
      </c>
      <c r="D67" s="92">
        <v>25</v>
      </c>
      <c r="E67" s="92">
        <v>30</v>
      </c>
      <c r="F67" s="92">
        <v>25</v>
      </c>
      <c r="G67" s="92">
        <v>30</v>
      </c>
      <c r="H67" s="92">
        <v>40</v>
      </c>
      <c r="I67" s="93">
        <v>89</v>
      </c>
    </row>
    <row r="68" spans="1:9" ht="14.25">
      <c r="A68" s="103" t="s">
        <v>24</v>
      </c>
      <c r="B68" s="104">
        <v>17</v>
      </c>
      <c r="C68" s="104">
        <v>70</v>
      </c>
      <c r="D68" s="104">
        <v>173</v>
      </c>
      <c r="E68" s="104">
        <v>188</v>
      </c>
      <c r="F68" s="104">
        <v>105</v>
      </c>
      <c r="G68" s="104">
        <v>79</v>
      </c>
      <c r="H68" s="104">
        <v>28</v>
      </c>
      <c r="I68" s="105">
        <v>16</v>
      </c>
    </row>
    <row r="69" spans="1:9" ht="15" thickBot="1">
      <c r="A69" s="106" t="s">
        <v>64</v>
      </c>
      <c r="B69" s="95" t="s">
        <v>37</v>
      </c>
      <c r="C69" s="95" t="s">
        <v>37</v>
      </c>
      <c r="D69" s="95">
        <v>3</v>
      </c>
      <c r="E69" s="95">
        <v>1</v>
      </c>
      <c r="F69" s="95">
        <v>1</v>
      </c>
      <c r="G69" s="95" t="s">
        <v>37</v>
      </c>
      <c r="H69" s="95" t="s">
        <v>37</v>
      </c>
      <c r="I69" s="96" t="s">
        <v>37</v>
      </c>
    </row>
    <row r="70" spans="1:9" ht="15" thickBot="1" thickTop="1">
      <c r="A70" s="100" t="s">
        <v>98</v>
      </c>
      <c r="B70" s="98">
        <v>39</v>
      </c>
      <c r="C70" s="98">
        <v>83</v>
      </c>
      <c r="D70" s="98">
        <v>201</v>
      </c>
      <c r="E70" s="98">
        <v>219</v>
      </c>
      <c r="F70" s="98">
        <v>131</v>
      </c>
      <c r="G70" s="98">
        <v>109</v>
      </c>
      <c r="H70" s="98">
        <v>68</v>
      </c>
      <c r="I70" s="99">
        <v>105</v>
      </c>
    </row>
    <row r="71" ht="15">
      <c r="A71" s="107"/>
    </row>
    <row r="72" ht="15" thickBot="1">
      <c r="A72" s="27">
        <v>2011</v>
      </c>
    </row>
    <row r="73" spans="1:9" ht="13.5" thickBot="1">
      <c r="A73" s="101" t="s">
        <v>99</v>
      </c>
      <c r="B73" s="89" t="s">
        <v>90</v>
      </c>
      <c r="C73" s="89" t="s">
        <v>91</v>
      </c>
      <c r="D73" s="89" t="s">
        <v>92</v>
      </c>
      <c r="E73" s="89" t="s">
        <v>93</v>
      </c>
      <c r="F73" s="89" t="s">
        <v>94</v>
      </c>
      <c r="G73" s="89" t="s">
        <v>95</v>
      </c>
      <c r="H73" s="89" t="s">
        <v>96</v>
      </c>
      <c r="I73" s="90" t="s">
        <v>97</v>
      </c>
    </row>
    <row r="74" spans="1:9" ht="14.25">
      <c r="A74" s="102" t="s">
        <v>31</v>
      </c>
      <c r="B74" s="92">
        <v>16</v>
      </c>
      <c r="C74" s="92">
        <v>14</v>
      </c>
      <c r="D74" s="92">
        <v>77</v>
      </c>
      <c r="E74" s="92">
        <v>133</v>
      </c>
      <c r="F74" s="92">
        <v>103</v>
      </c>
      <c r="G74" s="92">
        <v>96</v>
      </c>
      <c r="H74" s="92">
        <v>63</v>
      </c>
      <c r="I74" s="93">
        <v>84</v>
      </c>
    </row>
    <row r="75" spans="1:9" ht="14.25">
      <c r="A75" s="103" t="s">
        <v>24</v>
      </c>
      <c r="B75" s="104">
        <v>11</v>
      </c>
      <c r="C75" s="104">
        <v>90</v>
      </c>
      <c r="D75" s="104">
        <v>297</v>
      </c>
      <c r="E75" s="104">
        <v>351</v>
      </c>
      <c r="F75" s="104">
        <v>223</v>
      </c>
      <c r="G75" s="104">
        <v>159</v>
      </c>
      <c r="H75" s="104">
        <v>62</v>
      </c>
      <c r="I75" s="105">
        <v>49</v>
      </c>
    </row>
    <row r="76" spans="1:9" ht="15" thickBot="1">
      <c r="A76" s="106" t="s">
        <v>64</v>
      </c>
      <c r="B76" s="95" t="s">
        <v>37</v>
      </c>
      <c r="C76" s="95" t="s">
        <v>37</v>
      </c>
      <c r="D76" s="95">
        <v>5</v>
      </c>
      <c r="E76" s="95">
        <v>6</v>
      </c>
      <c r="F76" s="95" t="s">
        <v>37</v>
      </c>
      <c r="G76" s="95" t="s">
        <v>37</v>
      </c>
      <c r="H76" s="95">
        <v>1</v>
      </c>
      <c r="I76" s="96" t="s">
        <v>37</v>
      </c>
    </row>
    <row r="77" spans="1:9" ht="15" thickBot="1" thickTop="1">
      <c r="A77" s="100" t="s">
        <v>98</v>
      </c>
      <c r="B77" s="108">
        <v>27</v>
      </c>
      <c r="C77" s="108">
        <v>104</v>
      </c>
      <c r="D77" s="108">
        <v>379</v>
      </c>
      <c r="E77" s="108">
        <v>490</v>
      </c>
      <c r="F77" s="108">
        <v>326</v>
      </c>
      <c r="G77" s="108">
        <v>255</v>
      </c>
      <c r="H77" s="108">
        <v>126</v>
      </c>
      <c r="I77" s="109">
        <v>133</v>
      </c>
    </row>
    <row r="78" ht="15">
      <c r="A78" s="27"/>
    </row>
    <row r="79" ht="15" thickBot="1">
      <c r="A79" s="27">
        <v>2010</v>
      </c>
    </row>
    <row r="80" spans="1:9" ht="13.5" thickBot="1">
      <c r="A80" s="101" t="s">
        <v>99</v>
      </c>
      <c r="B80" s="89" t="s">
        <v>90</v>
      </c>
      <c r="C80" s="89" t="s">
        <v>91</v>
      </c>
      <c r="D80" s="89" t="s">
        <v>92</v>
      </c>
      <c r="E80" s="89" t="s">
        <v>93</v>
      </c>
      <c r="F80" s="89" t="s">
        <v>94</v>
      </c>
      <c r="G80" s="89" t="s">
        <v>95</v>
      </c>
      <c r="H80" s="89" t="s">
        <v>96</v>
      </c>
      <c r="I80" s="90" t="s">
        <v>97</v>
      </c>
    </row>
    <row r="81" spans="1:9" ht="14.25">
      <c r="A81" s="102" t="s">
        <v>31</v>
      </c>
      <c r="B81" s="92" t="s">
        <v>37</v>
      </c>
      <c r="C81" s="92">
        <v>1</v>
      </c>
      <c r="D81" s="92">
        <v>59</v>
      </c>
      <c r="E81" s="92">
        <v>112</v>
      </c>
      <c r="F81" s="92">
        <v>118</v>
      </c>
      <c r="G81" s="92">
        <v>104</v>
      </c>
      <c r="H81" s="92">
        <v>42</v>
      </c>
      <c r="I81" s="93">
        <v>52</v>
      </c>
    </row>
    <row r="82" spans="1:9" ht="14.25">
      <c r="A82" s="103" t="s">
        <v>100</v>
      </c>
      <c r="B82" s="104">
        <v>1</v>
      </c>
      <c r="C82" s="104">
        <v>69</v>
      </c>
      <c r="D82" s="104">
        <v>196</v>
      </c>
      <c r="E82" s="104">
        <v>268</v>
      </c>
      <c r="F82" s="104">
        <v>137</v>
      </c>
      <c r="G82" s="104">
        <v>104</v>
      </c>
      <c r="H82" s="104">
        <v>42</v>
      </c>
      <c r="I82" s="105">
        <v>53</v>
      </c>
    </row>
    <row r="83" spans="1:9" ht="15" thickBot="1">
      <c r="A83" s="106" t="s">
        <v>64</v>
      </c>
      <c r="B83" s="95">
        <v>1</v>
      </c>
      <c r="C83" s="95">
        <v>5</v>
      </c>
      <c r="D83" s="95">
        <v>17</v>
      </c>
      <c r="E83" s="95">
        <v>17</v>
      </c>
      <c r="F83" s="95">
        <v>2</v>
      </c>
      <c r="G83" s="95">
        <v>1</v>
      </c>
      <c r="H83" s="95">
        <v>1</v>
      </c>
      <c r="I83" s="96" t="s">
        <v>37</v>
      </c>
    </row>
    <row r="84" spans="1:9" ht="15" thickBot="1" thickTop="1">
      <c r="A84" s="100" t="s">
        <v>98</v>
      </c>
      <c r="B84" s="108">
        <v>2</v>
      </c>
      <c r="C84" s="108">
        <v>75</v>
      </c>
      <c r="D84" s="108">
        <v>272</v>
      </c>
      <c r="E84" s="108">
        <v>397</v>
      </c>
      <c r="F84" s="108">
        <v>257</v>
      </c>
      <c r="G84" s="108">
        <v>209</v>
      </c>
      <c r="H84" s="108">
        <v>85</v>
      </c>
      <c r="I84" s="109">
        <v>105</v>
      </c>
    </row>
    <row r="85" ht="15">
      <c r="A85" s="27"/>
    </row>
    <row r="86" ht="15" thickBot="1">
      <c r="A86" s="27">
        <v>2009</v>
      </c>
    </row>
    <row r="87" spans="1:9" ht="13.5" thickBot="1">
      <c r="A87" s="101" t="s">
        <v>99</v>
      </c>
      <c r="B87" s="89" t="s">
        <v>90</v>
      </c>
      <c r="C87" s="89" t="s">
        <v>91</v>
      </c>
      <c r="D87" s="89" t="s">
        <v>92</v>
      </c>
      <c r="E87" s="89" t="s">
        <v>93</v>
      </c>
      <c r="F87" s="89" t="s">
        <v>94</v>
      </c>
      <c r="G87" s="89" t="s">
        <v>95</v>
      </c>
      <c r="H87" s="89" t="s">
        <v>96</v>
      </c>
      <c r="I87" s="90" t="s">
        <v>97</v>
      </c>
    </row>
    <row r="88" spans="1:9" ht="14.25">
      <c r="A88" s="102" t="s">
        <v>31</v>
      </c>
      <c r="B88" s="92">
        <v>2</v>
      </c>
      <c r="C88" s="92">
        <v>11</v>
      </c>
      <c r="D88" s="92">
        <v>71</v>
      </c>
      <c r="E88" s="92">
        <v>159</v>
      </c>
      <c r="F88" s="92">
        <v>177</v>
      </c>
      <c r="G88" s="92">
        <v>164</v>
      </c>
      <c r="H88" s="92">
        <v>115</v>
      </c>
      <c r="I88" s="93">
        <v>166</v>
      </c>
    </row>
    <row r="89" spans="1:9" ht="14.25">
      <c r="A89" s="103" t="s">
        <v>100</v>
      </c>
      <c r="B89" s="104">
        <v>14</v>
      </c>
      <c r="C89" s="104">
        <v>162</v>
      </c>
      <c r="D89" s="104">
        <v>309</v>
      </c>
      <c r="E89" s="104">
        <v>398</v>
      </c>
      <c r="F89" s="104">
        <v>211</v>
      </c>
      <c r="G89" s="104">
        <v>141</v>
      </c>
      <c r="H89" s="104">
        <v>73</v>
      </c>
      <c r="I89" s="105">
        <v>70</v>
      </c>
    </row>
    <row r="90" spans="1:9" ht="15" thickBot="1">
      <c r="A90" s="106" t="s">
        <v>64</v>
      </c>
      <c r="B90" s="95" t="s">
        <v>37</v>
      </c>
      <c r="C90" s="95">
        <v>2</v>
      </c>
      <c r="D90" s="95">
        <v>2</v>
      </c>
      <c r="E90" s="95">
        <v>14</v>
      </c>
      <c r="F90" s="95" t="s">
        <v>37</v>
      </c>
      <c r="G90" s="95">
        <v>1</v>
      </c>
      <c r="H90" s="95" t="s">
        <v>37</v>
      </c>
      <c r="I90" s="96" t="s">
        <v>37</v>
      </c>
    </row>
    <row r="91" spans="1:9" ht="15" thickBot="1" thickTop="1">
      <c r="A91" s="100" t="s">
        <v>98</v>
      </c>
      <c r="B91" s="108">
        <v>16</v>
      </c>
      <c r="C91" s="108">
        <v>175</v>
      </c>
      <c r="D91" s="108">
        <v>382</v>
      </c>
      <c r="E91" s="108">
        <v>571</v>
      </c>
      <c r="F91" s="108">
        <v>388</v>
      </c>
      <c r="G91" s="108">
        <v>306</v>
      </c>
      <c r="H91" s="108">
        <v>188</v>
      </c>
      <c r="I91" s="109">
        <v>236</v>
      </c>
    </row>
    <row r="92" ht="15">
      <c r="A92" s="27"/>
    </row>
    <row r="93" ht="15" thickBot="1">
      <c r="A93" s="27">
        <v>2008</v>
      </c>
    </row>
    <row r="94" spans="1:9" ht="13.5" thickBot="1">
      <c r="A94" s="101" t="s">
        <v>99</v>
      </c>
      <c r="B94" s="89" t="s">
        <v>90</v>
      </c>
      <c r="C94" s="89" t="s">
        <v>91</v>
      </c>
      <c r="D94" s="89" t="s">
        <v>92</v>
      </c>
      <c r="E94" s="89" t="s">
        <v>93</v>
      </c>
      <c r="F94" s="89" t="s">
        <v>94</v>
      </c>
      <c r="G94" s="89" t="s">
        <v>95</v>
      </c>
      <c r="H94" s="89" t="s">
        <v>96</v>
      </c>
      <c r="I94" s="90" t="s">
        <v>97</v>
      </c>
    </row>
    <row r="95" spans="1:9" ht="14.25">
      <c r="A95" s="102" t="s">
        <v>31</v>
      </c>
      <c r="B95" s="92">
        <v>7</v>
      </c>
      <c r="C95" s="92">
        <v>11</v>
      </c>
      <c r="D95" s="92">
        <v>84</v>
      </c>
      <c r="E95" s="92">
        <v>129</v>
      </c>
      <c r="F95" s="92">
        <v>193</v>
      </c>
      <c r="G95" s="92">
        <v>154</v>
      </c>
      <c r="H95" s="92">
        <v>82</v>
      </c>
      <c r="I95" s="93">
        <v>74</v>
      </c>
    </row>
    <row r="96" spans="1:9" ht="14.25">
      <c r="A96" s="103" t="s">
        <v>100</v>
      </c>
      <c r="B96" s="104">
        <v>9</v>
      </c>
      <c r="C96" s="104">
        <v>128</v>
      </c>
      <c r="D96" s="104">
        <v>238</v>
      </c>
      <c r="E96" s="104">
        <v>230</v>
      </c>
      <c r="F96" s="104">
        <v>143</v>
      </c>
      <c r="G96" s="104">
        <v>82</v>
      </c>
      <c r="H96" s="104">
        <v>52</v>
      </c>
      <c r="I96" s="105">
        <v>43</v>
      </c>
    </row>
    <row r="97" spans="1:9" ht="15" thickBot="1">
      <c r="A97" s="106" t="s">
        <v>64</v>
      </c>
      <c r="B97" s="95">
        <v>2</v>
      </c>
      <c r="C97" s="95">
        <v>4</v>
      </c>
      <c r="D97" s="95">
        <v>6</v>
      </c>
      <c r="E97" s="95">
        <v>2</v>
      </c>
      <c r="F97" s="95"/>
      <c r="G97" s="95"/>
      <c r="H97" s="95"/>
      <c r="I97" s="96"/>
    </row>
    <row r="98" spans="1:9" ht="15" thickBot="1" thickTop="1">
      <c r="A98" s="100" t="s">
        <v>98</v>
      </c>
      <c r="B98" s="108">
        <v>18</v>
      </c>
      <c r="C98" s="108">
        <v>143</v>
      </c>
      <c r="D98" s="108">
        <v>328</v>
      </c>
      <c r="E98" s="108">
        <v>361</v>
      </c>
      <c r="F98" s="108">
        <v>336</v>
      </c>
      <c r="G98" s="108">
        <v>236</v>
      </c>
      <c r="H98" s="108">
        <v>134</v>
      </c>
      <c r="I98" s="109">
        <v>117</v>
      </c>
    </row>
    <row r="99" ht="15">
      <c r="A99" s="27"/>
    </row>
    <row r="100" ht="15" thickBot="1">
      <c r="A100" s="27">
        <v>2007</v>
      </c>
    </row>
    <row r="101" spans="1:9" ht="13.5" thickBot="1">
      <c r="A101" s="101" t="s">
        <v>99</v>
      </c>
      <c r="B101" s="89" t="s">
        <v>90</v>
      </c>
      <c r="C101" s="89" t="s">
        <v>91</v>
      </c>
      <c r="D101" s="89" t="s">
        <v>92</v>
      </c>
      <c r="E101" s="89" t="s">
        <v>93</v>
      </c>
      <c r="F101" s="89" t="s">
        <v>94</v>
      </c>
      <c r="G101" s="89" t="s">
        <v>95</v>
      </c>
      <c r="H101" s="89" t="s">
        <v>96</v>
      </c>
      <c r="I101" s="90" t="s">
        <v>97</v>
      </c>
    </row>
    <row r="102" spans="1:9" ht="14.25">
      <c r="A102" s="102" t="s">
        <v>31</v>
      </c>
      <c r="B102" s="92">
        <v>15</v>
      </c>
      <c r="C102" s="92">
        <v>23</v>
      </c>
      <c r="D102" s="92">
        <v>87</v>
      </c>
      <c r="E102" s="92">
        <v>92</v>
      </c>
      <c r="F102" s="92">
        <v>239</v>
      </c>
      <c r="G102" s="92">
        <v>136</v>
      </c>
      <c r="H102" s="92">
        <v>72</v>
      </c>
      <c r="I102" s="93">
        <v>117</v>
      </c>
    </row>
    <row r="103" spans="1:9" ht="14.25">
      <c r="A103" s="103" t="s">
        <v>100</v>
      </c>
      <c r="B103" s="104">
        <v>35</v>
      </c>
      <c r="C103" s="104">
        <v>219</v>
      </c>
      <c r="D103" s="104">
        <v>432</v>
      </c>
      <c r="E103" s="104">
        <v>395</v>
      </c>
      <c r="F103" s="104">
        <v>258</v>
      </c>
      <c r="G103" s="104">
        <v>154</v>
      </c>
      <c r="H103" s="104">
        <v>75</v>
      </c>
      <c r="I103" s="105">
        <v>66</v>
      </c>
    </row>
    <row r="104" spans="1:9" ht="15" thickBot="1">
      <c r="A104" s="106" t="s">
        <v>64</v>
      </c>
      <c r="B104" s="95">
        <v>4</v>
      </c>
      <c r="C104" s="95">
        <v>4</v>
      </c>
      <c r="D104" s="95">
        <v>2</v>
      </c>
      <c r="E104" s="95">
        <v>1</v>
      </c>
      <c r="F104" s="95" t="s">
        <v>37</v>
      </c>
      <c r="G104" s="95" t="s">
        <v>37</v>
      </c>
      <c r="H104" s="95" t="s">
        <v>37</v>
      </c>
      <c r="I104" s="96" t="s">
        <v>37</v>
      </c>
    </row>
    <row r="105" spans="1:9" ht="15" thickBot="1" thickTop="1">
      <c r="A105" s="100" t="s">
        <v>98</v>
      </c>
      <c r="B105" s="108">
        <v>54</v>
      </c>
      <c r="C105" s="108">
        <v>246</v>
      </c>
      <c r="D105" s="108">
        <v>521</v>
      </c>
      <c r="E105" s="108">
        <v>488</v>
      </c>
      <c r="F105" s="108">
        <v>497</v>
      </c>
      <c r="G105" s="108">
        <v>290</v>
      </c>
      <c r="H105" s="108">
        <v>147</v>
      </c>
      <c r="I105" s="109">
        <v>183</v>
      </c>
    </row>
    <row r="106" ht="15" thickBot="1">
      <c r="A106" s="27">
        <v>2006</v>
      </c>
    </row>
    <row r="107" spans="1:9" ht="13.5" thickBot="1">
      <c r="A107" s="101" t="s">
        <v>99</v>
      </c>
      <c r="B107" s="89" t="s">
        <v>90</v>
      </c>
      <c r="C107" s="89" t="s">
        <v>91</v>
      </c>
      <c r="D107" s="89" t="s">
        <v>92</v>
      </c>
      <c r="E107" s="89" t="s">
        <v>93</v>
      </c>
      <c r="F107" s="89" t="s">
        <v>94</v>
      </c>
      <c r="G107" s="89" t="s">
        <v>95</v>
      </c>
      <c r="H107" s="89" t="s">
        <v>96</v>
      </c>
      <c r="I107" s="90" t="s">
        <v>97</v>
      </c>
    </row>
    <row r="108" spans="1:9" ht="14.25">
      <c r="A108" s="102" t="s">
        <v>31</v>
      </c>
      <c r="B108" s="92">
        <v>1</v>
      </c>
      <c r="C108" s="92">
        <v>17</v>
      </c>
      <c r="D108" s="92">
        <v>135</v>
      </c>
      <c r="E108" s="92">
        <v>199</v>
      </c>
      <c r="F108" s="92">
        <v>325</v>
      </c>
      <c r="G108" s="92">
        <v>291</v>
      </c>
      <c r="H108" s="92">
        <v>140</v>
      </c>
      <c r="I108" s="93">
        <v>218</v>
      </c>
    </row>
    <row r="109" spans="1:9" ht="14.25">
      <c r="A109" s="103" t="s">
        <v>100</v>
      </c>
      <c r="B109" s="104">
        <v>19</v>
      </c>
      <c r="C109" s="104">
        <v>254</v>
      </c>
      <c r="D109" s="104">
        <v>476</v>
      </c>
      <c r="E109" s="104">
        <v>471</v>
      </c>
      <c r="F109" s="104">
        <v>244</v>
      </c>
      <c r="G109" s="104">
        <v>165</v>
      </c>
      <c r="H109" s="104">
        <v>82</v>
      </c>
      <c r="I109" s="105">
        <v>92</v>
      </c>
    </row>
    <row r="110" spans="1:9" ht="15" thickBot="1">
      <c r="A110" s="106" t="s">
        <v>64</v>
      </c>
      <c r="B110" s="95">
        <v>3</v>
      </c>
      <c r="C110" s="95">
        <v>8</v>
      </c>
      <c r="D110" s="95">
        <v>3</v>
      </c>
      <c r="E110" s="95">
        <v>6</v>
      </c>
      <c r="F110" s="95" t="s">
        <v>37</v>
      </c>
      <c r="G110" s="95" t="s">
        <v>37</v>
      </c>
      <c r="H110" s="95" t="s">
        <v>37</v>
      </c>
      <c r="I110" s="96" t="s">
        <v>37</v>
      </c>
    </row>
    <row r="111" spans="1:9" ht="15" thickBot="1" thickTop="1">
      <c r="A111" s="100" t="s">
        <v>98</v>
      </c>
      <c r="B111" s="108">
        <v>23</v>
      </c>
      <c r="C111" s="108">
        <v>279</v>
      </c>
      <c r="D111" s="108">
        <v>614</v>
      </c>
      <c r="E111" s="108">
        <v>676</v>
      </c>
      <c r="F111" s="108">
        <v>569</v>
      </c>
      <c r="G111" s="108">
        <v>456</v>
      </c>
      <c r="H111" s="108">
        <v>222</v>
      </c>
      <c r="I111" s="109">
        <v>310</v>
      </c>
    </row>
    <row r="114" spans="1:2" ht="12.75">
      <c r="A114" s="13" t="s">
        <v>66</v>
      </c>
      <c r="B114" s="13"/>
    </row>
    <row r="115" spans="1:2" ht="12.75">
      <c r="A115" s="12" t="s">
        <v>31</v>
      </c>
      <c r="B115" s="13" t="s">
        <v>69</v>
      </c>
    </row>
    <row r="116" spans="1:2" ht="12.75">
      <c r="A116" s="12" t="s">
        <v>100</v>
      </c>
      <c r="B116" s="26" t="s">
        <v>101</v>
      </c>
    </row>
    <row r="117" spans="1:2" ht="12.75">
      <c r="A117" s="12" t="s">
        <v>64</v>
      </c>
      <c r="B117" s="13" t="s">
        <v>68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G36" sqref="G36"/>
    </sheetView>
  </sheetViews>
  <sheetFormatPr defaultColWidth="11.421875" defaultRowHeight="12.75"/>
  <sheetData>
    <row r="1" spans="1:4" ht="15">
      <c r="A1" s="1"/>
      <c r="B1" s="3">
        <v>2015</v>
      </c>
      <c r="C1" s="3">
        <v>2014</v>
      </c>
      <c r="D1" s="3">
        <v>2013</v>
      </c>
    </row>
    <row r="2" spans="1:4" ht="15">
      <c r="A2" s="4" t="s">
        <v>24</v>
      </c>
      <c r="B2" s="6">
        <v>78</v>
      </c>
      <c r="C2" s="6">
        <v>56</v>
      </c>
      <c r="D2" s="6">
        <v>25</v>
      </c>
    </row>
    <row r="3" spans="1:4" ht="15">
      <c r="A3" s="4" t="s">
        <v>31</v>
      </c>
      <c r="B3" s="7">
        <v>110</v>
      </c>
      <c r="C3" s="7">
        <v>94</v>
      </c>
      <c r="D3" s="7">
        <v>31</v>
      </c>
    </row>
    <row r="4" spans="1:4" ht="15" thickBot="1">
      <c r="A4" s="8" t="s">
        <v>32</v>
      </c>
      <c r="B4" s="10">
        <v>21</v>
      </c>
      <c r="C4" s="10">
        <v>17</v>
      </c>
      <c r="D4" s="9">
        <v>7</v>
      </c>
    </row>
    <row r="5" spans="1:4" ht="15.75" thickTop="1">
      <c r="A5" s="137" t="s">
        <v>62</v>
      </c>
      <c r="B5" s="138">
        <f>+SUM(B2:B4)</f>
        <v>209</v>
      </c>
      <c r="C5" s="138">
        <f>+SUM(C2:C4)</f>
        <v>167</v>
      </c>
      <c r="D5" s="138">
        <f>+SUM(D2:D4)</f>
        <v>63</v>
      </c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7"/>
  <sheetViews>
    <sheetView zoomScalePageLayoutView="0" workbookViewId="0" topLeftCell="A1">
      <selection activeCell="I20" sqref="I20"/>
    </sheetView>
  </sheetViews>
  <sheetFormatPr defaultColWidth="11.421875" defaultRowHeight="12.75"/>
  <cols>
    <col min="1" max="1" width="20.00390625" style="0" customWidth="1"/>
  </cols>
  <sheetData>
    <row r="1" spans="1:12" ht="15">
      <c r="A1" s="1"/>
      <c r="B1" s="2">
        <v>2012</v>
      </c>
      <c r="C1" s="3">
        <v>2013</v>
      </c>
      <c r="D1" s="3">
        <v>2014</v>
      </c>
      <c r="E1" s="3">
        <v>2015</v>
      </c>
      <c r="F1" s="3">
        <v>2016</v>
      </c>
      <c r="G1" s="3">
        <v>2017</v>
      </c>
      <c r="H1" s="3">
        <v>2018</v>
      </c>
      <c r="I1" s="3">
        <v>2019</v>
      </c>
      <c r="J1" s="3">
        <v>2020</v>
      </c>
      <c r="K1" s="3">
        <v>2021</v>
      </c>
      <c r="L1" s="3">
        <v>2022</v>
      </c>
    </row>
    <row r="2" spans="1:12" ht="15">
      <c r="A2" s="4" t="s">
        <v>24</v>
      </c>
      <c r="B2" s="6">
        <v>681</v>
      </c>
      <c r="C2" s="6">
        <v>182</v>
      </c>
      <c r="D2" s="6">
        <v>275</v>
      </c>
      <c r="E2" s="6">
        <v>339</v>
      </c>
      <c r="F2" s="6">
        <v>348</v>
      </c>
      <c r="G2" s="6">
        <v>495</v>
      </c>
      <c r="H2" s="6">
        <v>362</v>
      </c>
      <c r="I2" s="6">
        <v>95</v>
      </c>
      <c r="J2" s="6">
        <v>177</v>
      </c>
      <c r="K2" s="6">
        <v>200</v>
      </c>
      <c r="L2" s="6">
        <v>137</v>
      </c>
    </row>
    <row r="3" spans="1:12" ht="15">
      <c r="A3" s="4" t="s">
        <v>31</v>
      </c>
      <c r="B3" s="7">
        <v>274</v>
      </c>
      <c r="C3" s="7">
        <v>49</v>
      </c>
      <c r="D3" s="7">
        <v>118</v>
      </c>
      <c r="E3" s="7">
        <v>111</v>
      </c>
      <c r="F3" s="7">
        <v>105</v>
      </c>
      <c r="G3" s="7">
        <v>115</v>
      </c>
      <c r="H3" s="7">
        <v>161</v>
      </c>
      <c r="I3" s="7">
        <v>117</v>
      </c>
      <c r="J3" s="7">
        <v>48</v>
      </c>
      <c r="K3" s="7">
        <v>81</v>
      </c>
      <c r="L3" s="7">
        <v>119</v>
      </c>
    </row>
    <row r="4" spans="1:12" ht="15" thickBot="1">
      <c r="A4" s="8" t="s">
        <v>32</v>
      </c>
      <c r="B4" s="9">
        <v>184</v>
      </c>
      <c r="C4" s="9">
        <v>5</v>
      </c>
      <c r="D4" s="10">
        <v>19</v>
      </c>
      <c r="E4" s="10">
        <v>14</v>
      </c>
      <c r="F4" s="10">
        <v>23</v>
      </c>
      <c r="G4" s="10">
        <v>4</v>
      </c>
      <c r="H4" s="10">
        <v>14</v>
      </c>
      <c r="I4" s="10">
        <v>47</v>
      </c>
      <c r="J4" s="10">
        <v>5</v>
      </c>
      <c r="K4" s="10">
        <v>18</v>
      </c>
      <c r="L4" s="10">
        <v>0</v>
      </c>
    </row>
    <row r="5" spans="1:12" ht="15.75" thickTop="1">
      <c r="A5" s="137" t="s">
        <v>0</v>
      </c>
      <c r="B5" s="138">
        <f aca="true" t="shared" si="0" ref="B5:G5">+SUM(B2:B4)</f>
        <v>1139</v>
      </c>
      <c r="C5" s="138">
        <f t="shared" si="0"/>
        <v>236</v>
      </c>
      <c r="D5" s="138">
        <f t="shared" si="0"/>
        <v>412</v>
      </c>
      <c r="E5" s="138">
        <f t="shared" si="0"/>
        <v>464</v>
      </c>
      <c r="F5" s="138">
        <f t="shared" si="0"/>
        <v>476</v>
      </c>
      <c r="G5" s="138">
        <f t="shared" si="0"/>
        <v>614</v>
      </c>
      <c r="H5" s="138">
        <v>537</v>
      </c>
      <c r="I5" s="138">
        <v>259</v>
      </c>
      <c r="J5" s="138">
        <v>230</v>
      </c>
      <c r="K5" s="138">
        <v>299</v>
      </c>
      <c r="L5" s="138">
        <v>256</v>
      </c>
    </row>
    <row r="6" spans="1:12" ht="21" customHeight="1">
      <c r="A6" s="140" t="s">
        <v>129</v>
      </c>
      <c r="B6" s="142">
        <v>215</v>
      </c>
      <c r="C6" s="142">
        <v>197</v>
      </c>
      <c r="D6" s="142">
        <v>253</v>
      </c>
      <c r="E6" s="142">
        <v>340</v>
      </c>
      <c r="F6" s="142">
        <v>408</v>
      </c>
      <c r="G6" s="142">
        <v>456</v>
      </c>
      <c r="H6" s="142">
        <v>500</v>
      </c>
      <c r="I6" s="142">
        <v>376</v>
      </c>
      <c r="J6" s="142">
        <v>378</v>
      </c>
      <c r="K6" s="142">
        <v>400</v>
      </c>
      <c r="L6" s="142">
        <v>309</v>
      </c>
    </row>
    <row r="7" spans="1:12" ht="15">
      <c r="A7" s="140" t="s">
        <v>62</v>
      </c>
      <c r="B7" s="141">
        <f aca="true" t="shared" si="1" ref="B7:G7">+B5+B6</f>
        <v>1354</v>
      </c>
      <c r="C7" s="141">
        <f t="shared" si="1"/>
        <v>433</v>
      </c>
      <c r="D7" s="141">
        <f t="shared" si="1"/>
        <v>665</v>
      </c>
      <c r="E7" s="141">
        <f t="shared" si="1"/>
        <v>804</v>
      </c>
      <c r="F7" s="141">
        <f t="shared" si="1"/>
        <v>884</v>
      </c>
      <c r="G7" s="141">
        <f t="shared" si="1"/>
        <v>1070</v>
      </c>
      <c r="H7" s="141">
        <v>1037</v>
      </c>
      <c r="I7" s="141">
        <v>635</v>
      </c>
      <c r="J7" s="141">
        <f>+J5+J6</f>
        <v>608</v>
      </c>
      <c r="K7" s="141">
        <f>+K5+K6</f>
        <v>699</v>
      </c>
      <c r="L7" s="141">
        <f>+L5+L6</f>
        <v>565</v>
      </c>
    </row>
  </sheetData>
  <sheetProtection/>
  <printOptions/>
  <pageMargins left="0.27" right="0.75" top="1" bottom="1" header="0" footer="0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3:H6"/>
  <sheetViews>
    <sheetView zoomScalePageLayoutView="0" workbookViewId="0" topLeftCell="A1">
      <selection activeCell="A3" sqref="A3:H6"/>
    </sheetView>
  </sheetViews>
  <sheetFormatPr defaultColWidth="11.421875" defaultRowHeight="12.75"/>
  <sheetData>
    <row r="2" ht="13.5" thickBot="1"/>
    <row r="3" spans="1:8" ht="15" thickBot="1">
      <c r="A3" s="241"/>
      <c r="B3" s="240">
        <v>2016</v>
      </c>
      <c r="C3" s="240">
        <v>2017</v>
      </c>
      <c r="D3" s="240">
        <v>2018</v>
      </c>
      <c r="E3" s="240">
        <v>2019</v>
      </c>
      <c r="F3" s="240">
        <v>2020</v>
      </c>
      <c r="G3" s="240">
        <v>2021</v>
      </c>
      <c r="H3" s="240">
        <v>2022</v>
      </c>
    </row>
    <row r="4" spans="1:8" ht="15" thickBot="1">
      <c r="A4" s="239" t="s">
        <v>24</v>
      </c>
      <c r="B4" s="238">
        <v>435</v>
      </c>
      <c r="C4" s="238">
        <v>410</v>
      </c>
      <c r="D4" s="238">
        <v>192</v>
      </c>
      <c r="E4" s="238">
        <v>134</v>
      </c>
      <c r="F4" s="238">
        <v>196</v>
      </c>
      <c r="G4" s="238">
        <v>198</v>
      </c>
      <c r="H4" s="238">
        <v>183</v>
      </c>
    </row>
    <row r="5" spans="1:8" ht="15" thickBot="1">
      <c r="A5" s="237" t="s">
        <v>31</v>
      </c>
      <c r="B5" s="236">
        <v>167</v>
      </c>
      <c r="C5" s="236">
        <v>225</v>
      </c>
      <c r="D5" s="236">
        <v>132</v>
      </c>
      <c r="E5" s="236">
        <v>77</v>
      </c>
      <c r="F5" s="236">
        <v>91</v>
      </c>
      <c r="G5" s="236">
        <v>89</v>
      </c>
      <c r="H5" s="236">
        <v>35</v>
      </c>
    </row>
    <row r="6" spans="1:8" ht="15">
      <c r="A6" s="235" t="s">
        <v>62</v>
      </c>
      <c r="B6" s="234">
        <f aca="true" t="shared" si="0" ref="B6:G6">+B4+B5</f>
        <v>602</v>
      </c>
      <c r="C6" s="234">
        <f t="shared" si="0"/>
        <v>635</v>
      </c>
      <c r="D6" s="234">
        <f t="shared" si="0"/>
        <v>324</v>
      </c>
      <c r="E6" s="234">
        <f t="shared" si="0"/>
        <v>211</v>
      </c>
      <c r="F6" s="234">
        <f t="shared" si="0"/>
        <v>287</v>
      </c>
      <c r="G6" s="234">
        <f t="shared" si="0"/>
        <v>287</v>
      </c>
      <c r="H6" s="234">
        <f>+H4+H5</f>
        <v>218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M5"/>
  <sheetViews>
    <sheetView zoomScalePageLayoutView="0" workbookViewId="0" topLeftCell="A1">
      <selection activeCell="I21" sqref="I21"/>
    </sheetView>
  </sheetViews>
  <sheetFormatPr defaultColWidth="11.421875" defaultRowHeight="12.75"/>
  <cols>
    <col min="1" max="1" width="4.28125" style="0" customWidth="1"/>
    <col min="3" max="11" width="10.7109375" style="0" customWidth="1"/>
  </cols>
  <sheetData>
    <row r="1" spans="2:13" ht="15">
      <c r="B1" s="1"/>
      <c r="C1" s="2">
        <v>2012</v>
      </c>
      <c r="D1" s="3">
        <v>2013</v>
      </c>
      <c r="E1" s="3">
        <v>2014</v>
      </c>
      <c r="F1" s="3">
        <v>2015</v>
      </c>
      <c r="G1" s="3">
        <v>2016</v>
      </c>
      <c r="H1" s="3">
        <v>2017</v>
      </c>
      <c r="I1" s="3">
        <v>2018</v>
      </c>
      <c r="J1" s="3">
        <v>2019</v>
      </c>
      <c r="K1" s="3">
        <v>2020</v>
      </c>
      <c r="L1" s="3">
        <v>2021</v>
      </c>
      <c r="M1" s="3">
        <v>2022</v>
      </c>
    </row>
    <row r="2" spans="2:13" ht="15">
      <c r="B2" s="4" t="s">
        <v>24</v>
      </c>
      <c r="C2" s="6">
        <v>231</v>
      </c>
      <c r="D2" s="6">
        <v>118</v>
      </c>
      <c r="E2" s="6">
        <v>76</v>
      </c>
      <c r="F2" s="6">
        <v>28</v>
      </c>
      <c r="G2" s="6">
        <v>6</v>
      </c>
      <c r="H2" s="6">
        <v>14</v>
      </c>
      <c r="I2" s="6">
        <v>11</v>
      </c>
      <c r="J2" s="6">
        <v>6</v>
      </c>
      <c r="K2" s="6">
        <v>11</v>
      </c>
      <c r="L2" s="6">
        <v>3</v>
      </c>
      <c r="M2" s="6">
        <v>6</v>
      </c>
    </row>
    <row r="3" spans="2:13" ht="15">
      <c r="B3" s="4" t="s">
        <v>31</v>
      </c>
      <c r="C3" s="7">
        <v>91</v>
      </c>
      <c r="D3" s="7">
        <v>40</v>
      </c>
      <c r="E3" s="7">
        <v>28</v>
      </c>
      <c r="F3" s="7">
        <v>7</v>
      </c>
      <c r="G3" s="7">
        <v>7</v>
      </c>
      <c r="H3" s="7">
        <v>0</v>
      </c>
      <c r="I3" s="7">
        <v>1</v>
      </c>
      <c r="J3" s="7">
        <v>5</v>
      </c>
      <c r="K3" s="7">
        <v>4</v>
      </c>
      <c r="L3" s="7">
        <v>4</v>
      </c>
      <c r="M3" s="7">
        <v>1</v>
      </c>
    </row>
    <row r="4" spans="2:13" ht="15" thickBot="1">
      <c r="B4" s="8" t="s">
        <v>32</v>
      </c>
      <c r="C4" s="9">
        <v>0</v>
      </c>
      <c r="D4" s="9">
        <v>11</v>
      </c>
      <c r="E4" s="10">
        <v>14</v>
      </c>
      <c r="F4" s="10">
        <v>0</v>
      </c>
      <c r="G4" s="10">
        <v>0</v>
      </c>
      <c r="H4" s="10">
        <v>0</v>
      </c>
      <c r="I4" s="10">
        <v>0</v>
      </c>
      <c r="J4" s="10">
        <v>0</v>
      </c>
      <c r="K4" s="10">
        <v>0</v>
      </c>
      <c r="L4" s="10">
        <v>0</v>
      </c>
      <c r="M4" s="10">
        <v>0</v>
      </c>
    </row>
    <row r="5" spans="2:13" ht="15.75" thickTop="1">
      <c r="B5" s="137" t="s">
        <v>62</v>
      </c>
      <c r="C5" s="138">
        <f aca="true" t="shared" si="0" ref="C5:H5">+SUM(C2:C4)</f>
        <v>322</v>
      </c>
      <c r="D5" s="138">
        <f t="shared" si="0"/>
        <v>169</v>
      </c>
      <c r="E5" s="138">
        <f t="shared" si="0"/>
        <v>118</v>
      </c>
      <c r="F5" s="138">
        <f t="shared" si="0"/>
        <v>35</v>
      </c>
      <c r="G5" s="138">
        <f t="shared" si="0"/>
        <v>13</v>
      </c>
      <c r="H5" s="138">
        <f t="shared" si="0"/>
        <v>14</v>
      </c>
      <c r="I5" s="138">
        <f>+SUM(I2:I4)</f>
        <v>12</v>
      </c>
      <c r="J5" s="138">
        <f>+SUM(J2:J4)</f>
        <v>11</v>
      </c>
      <c r="K5" s="138">
        <f>+SUM(K2:K4)</f>
        <v>15</v>
      </c>
      <c r="L5" s="138">
        <f>+SUM(L2:L4)</f>
        <v>7</v>
      </c>
      <c r="M5" s="138">
        <f>+SUM(M2:M4)</f>
        <v>7</v>
      </c>
    </row>
  </sheetData>
  <sheetProtection/>
  <printOptions/>
  <pageMargins left="0.27" right="0.75" top="1" bottom="1" header="0" footer="0"/>
  <pageSetup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C24"/>
  <sheetViews>
    <sheetView zoomScalePageLayoutView="0" workbookViewId="0" topLeftCell="A2">
      <selection activeCell="O26" sqref="O26"/>
    </sheetView>
  </sheetViews>
  <sheetFormatPr defaultColWidth="11.421875" defaultRowHeight="12.75"/>
  <sheetData>
    <row r="1" ht="13.5" thickBot="1"/>
    <row r="2" spans="1:3" ht="15">
      <c r="A2" s="28"/>
      <c r="B2" s="150" t="s">
        <v>59</v>
      </c>
      <c r="C2" s="29" t="s">
        <v>60</v>
      </c>
    </row>
    <row r="3" spans="1:3" ht="15">
      <c r="A3" s="148">
        <v>2001</v>
      </c>
      <c r="B3" s="144">
        <v>370</v>
      </c>
      <c r="C3" s="144">
        <v>389</v>
      </c>
    </row>
    <row r="4" spans="1:3" ht="15">
      <c r="A4" s="148">
        <v>2002</v>
      </c>
      <c r="B4" s="144">
        <v>317</v>
      </c>
      <c r="C4" s="144">
        <v>308</v>
      </c>
    </row>
    <row r="5" spans="1:3" ht="15">
      <c r="A5" s="148">
        <v>2003</v>
      </c>
      <c r="B5" s="145">
        <v>1374</v>
      </c>
      <c r="C5" s="144">
        <v>432</v>
      </c>
    </row>
    <row r="6" spans="1:3" ht="15">
      <c r="A6" s="148">
        <v>2004</v>
      </c>
      <c r="B6" s="145">
        <v>2106</v>
      </c>
      <c r="C6" s="144">
        <v>469</v>
      </c>
    </row>
    <row r="7" spans="1:3" ht="15">
      <c r="A7" s="148">
        <v>2005</v>
      </c>
      <c r="B7" s="144">
        <v>899</v>
      </c>
      <c r="C7" s="144">
        <v>593</v>
      </c>
    </row>
    <row r="8" spans="1:3" ht="15">
      <c r="A8" s="148">
        <v>2006</v>
      </c>
      <c r="B8" s="145">
        <v>2583</v>
      </c>
      <c r="C8" s="144">
        <v>566</v>
      </c>
    </row>
    <row r="9" spans="1:3" ht="15">
      <c r="A9" s="148">
        <v>2007</v>
      </c>
      <c r="B9" s="145">
        <v>1784</v>
      </c>
      <c r="C9" s="144">
        <v>642</v>
      </c>
    </row>
    <row r="10" spans="1:3" ht="15">
      <c r="A10" s="148">
        <v>2008</v>
      </c>
      <c r="B10" s="145">
        <v>1352</v>
      </c>
      <c r="C10" s="144">
        <v>321</v>
      </c>
    </row>
    <row r="11" spans="1:3" ht="15">
      <c r="A11" s="148">
        <v>2009</v>
      </c>
      <c r="B11" s="145">
        <v>2092</v>
      </c>
      <c r="C11" s="144">
        <v>170</v>
      </c>
    </row>
    <row r="12" spans="1:3" ht="15">
      <c r="A12" s="148">
        <v>2010</v>
      </c>
      <c r="B12" s="145">
        <v>1052</v>
      </c>
      <c r="C12" s="144">
        <v>350</v>
      </c>
    </row>
    <row r="13" spans="1:3" ht="15">
      <c r="A13" s="148">
        <v>2011</v>
      </c>
      <c r="B13" s="145">
        <v>1728</v>
      </c>
      <c r="C13" s="144">
        <v>143</v>
      </c>
    </row>
    <row r="14" spans="1:3" ht="15">
      <c r="A14" s="148">
        <v>2012</v>
      </c>
      <c r="B14" s="145">
        <v>1039</v>
      </c>
      <c r="C14" s="144">
        <v>100</v>
      </c>
    </row>
    <row r="15" spans="1:3" ht="15">
      <c r="A15" s="149">
        <v>2013</v>
      </c>
      <c r="B15" s="147">
        <v>270</v>
      </c>
      <c r="C15" s="146">
        <v>29</v>
      </c>
    </row>
    <row r="16" spans="1:3" ht="15">
      <c r="A16" s="149">
        <v>2014</v>
      </c>
      <c r="B16" s="147">
        <v>545</v>
      </c>
      <c r="C16" s="146">
        <v>34</v>
      </c>
    </row>
    <row r="17" spans="1:3" ht="15">
      <c r="A17" s="149">
        <v>2015</v>
      </c>
      <c r="B17" s="147">
        <v>638</v>
      </c>
      <c r="C17" s="146">
        <v>35</v>
      </c>
    </row>
    <row r="18" spans="1:3" ht="15">
      <c r="A18" s="149">
        <v>2016</v>
      </c>
      <c r="B18" s="147">
        <v>450</v>
      </c>
      <c r="C18" s="146">
        <v>26</v>
      </c>
    </row>
    <row r="19" spans="1:3" ht="15">
      <c r="A19" s="149">
        <v>2017</v>
      </c>
      <c r="B19" s="147">
        <v>596</v>
      </c>
      <c r="C19" s="146">
        <v>18</v>
      </c>
    </row>
    <row r="20" spans="1:3" ht="15">
      <c r="A20" s="149">
        <v>2018</v>
      </c>
      <c r="B20" s="147">
        <v>512</v>
      </c>
      <c r="C20" s="146">
        <v>25</v>
      </c>
    </row>
    <row r="21" spans="1:3" ht="15">
      <c r="A21" s="149">
        <v>2019</v>
      </c>
      <c r="B21" s="147">
        <v>233</v>
      </c>
      <c r="C21" s="146">
        <v>26</v>
      </c>
    </row>
    <row r="22" spans="1:3" ht="15">
      <c r="A22" s="149">
        <v>2020</v>
      </c>
      <c r="B22" s="147">
        <v>218</v>
      </c>
      <c r="C22" s="146">
        <v>12</v>
      </c>
    </row>
    <row r="23" spans="1:3" ht="15">
      <c r="A23" s="149">
        <v>2021</v>
      </c>
      <c r="B23" s="147">
        <v>284</v>
      </c>
      <c r="C23" s="146">
        <v>15</v>
      </c>
    </row>
    <row r="24" spans="1:3" ht="15">
      <c r="A24" s="149">
        <v>2022</v>
      </c>
      <c r="B24" s="147">
        <v>230</v>
      </c>
      <c r="C24" s="146">
        <v>26</v>
      </c>
    </row>
  </sheetData>
  <sheetProtection/>
  <printOptions/>
  <pageMargins left="0.75" right="0.75" top="1" bottom="1" header="0" footer="0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33"/>
  <sheetViews>
    <sheetView showGridLines="0" zoomScalePageLayoutView="0" workbookViewId="0" topLeftCell="A4">
      <selection activeCell="A4" sqref="A4:F27"/>
    </sheetView>
  </sheetViews>
  <sheetFormatPr defaultColWidth="11.421875" defaultRowHeight="12.75"/>
  <cols>
    <col min="1" max="1" width="11.8515625" style="0" customWidth="1"/>
    <col min="2" max="2" width="25.8515625" style="0" bestFit="1" customWidth="1"/>
    <col min="6" max="6" width="13.8515625" style="0" customWidth="1"/>
  </cols>
  <sheetData>
    <row r="2" ht="12.75">
      <c r="A2" s="26" t="s">
        <v>25</v>
      </c>
    </row>
    <row r="4" spans="1:4" ht="12.75">
      <c r="A4" s="26" t="s">
        <v>160</v>
      </c>
      <c r="D4" t="s">
        <v>71</v>
      </c>
    </row>
    <row r="5" spans="1:6" ht="12.75">
      <c r="A5" s="177" t="s">
        <v>2</v>
      </c>
      <c r="B5" s="178" t="s">
        <v>1</v>
      </c>
      <c r="C5" s="178" t="s">
        <v>24</v>
      </c>
      <c r="D5" s="178" t="s">
        <v>32</v>
      </c>
      <c r="E5" s="178" t="s">
        <v>31</v>
      </c>
      <c r="F5" s="179" t="s">
        <v>61</v>
      </c>
    </row>
    <row r="6" spans="1:6" ht="12.75">
      <c r="A6" s="217" t="s">
        <v>4</v>
      </c>
      <c r="B6" s="181" t="s">
        <v>155</v>
      </c>
      <c r="C6" s="216">
        <v>28</v>
      </c>
      <c r="D6" s="216"/>
      <c r="E6" s="216">
        <v>48</v>
      </c>
      <c r="F6" s="220">
        <v>76</v>
      </c>
    </row>
    <row r="7" spans="1:6" ht="12.75">
      <c r="A7" s="218"/>
      <c r="B7" s="182" t="s">
        <v>116</v>
      </c>
      <c r="C7" s="216">
        <v>1</v>
      </c>
      <c r="D7" s="216"/>
      <c r="E7" s="216"/>
      <c r="F7" s="221">
        <v>1</v>
      </c>
    </row>
    <row r="8" spans="1:6" ht="12.75">
      <c r="A8" s="218"/>
      <c r="B8" s="218" t="s">
        <v>105</v>
      </c>
      <c r="C8" s="216">
        <v>4</v>
      </c>
      <c r="D8" s="216"/>
      <c r="E8" s="216"/>
      <c r="F8" s="221">
        <v>4</v>
      </c>
    </row>
    <row r="9" spans="1:6" ht="12.75">
      <c r="A9" s="218"/>
      <c r="B9" s="218" t="s">
        <v>108</v>
      </c>
      <c r="C9" s="216">
        <v>5</v>
      </c>
      <c r="D9" s="216"/>
      <c r="E9" s="216"/>
      <c r="F9" s="221">
        <v>5</v>
      </c>
    </row>
    <row r="10" spans="1:6" ht="12.75">
      <c r="A10" s="218"/>
      <c r="B10" s="218" t="s">
        <v>150</v>
      </c>
      <c r="C10" s="216"/>
      <c r="D10" s="216"/>
      <c r="E10" s="216">
        <v>5</v>
      </c>
      <c r="F10" s="221">
        <v>5</v>
      </c>
    </row>
    <row r="11" spans="1:6" ht="12.75">
      <c r="A11" s="218"/>
      <c r="B11" s="218" t="s">
        <v>104</v>
      </c>
      <c r="C11" s="216">
        <v>58</v>
      </c>
      <c r="D11" s="216"/>
      <c r="E11" s="216">
        <v>8</v>
      </c>
      <c r="F11" s="221">
        <v>66</v>
      </c>
    </row>
    <row r="12" spans="1:6" ht="12.75">
      <c r="A12" s="218"/>
      <c r="B12" s="218" t="s">
        <v>106</v>
      </c>
      <c r="C12" s="216"/>
      <c r="D12" s="216"/>
      <c r="E12" s="216">
        <v>2</v>
      </c>
      <c r="F12" s="221">
        <v>2</v>
      </c>
    </row>
    <row r="13" spans="1:6" ht="12.75">
      <c r="A13" s="218"/>
      <c r="B13" s="182" t="s">
        <v>130</v>
      </c>
      <c r="C13" s="216">
        <v>1</v>
      </c>
      <c r="D13" s="216"/>
      <c r="E13" s="216"/>
      <c r="F13" s="221">
        <v>1</v>
      </c>
    </row>
    <row r="14" spans="1:6" ht="12.75">
      <c r="A14" s="218"/>
      <c r="B14" s="218" t="s">
        <v>144</v>
      </c>
      <c r="C14" s="216">
        <v>20</v>
      </c>
      <c r="D14" s="216"/>
      <c r="E14" s="216">
        <v>50</v>
      </c>
      <c r="F14" s="221">
        <v>70</v>
      </c>
    </row>
    <row r="15" spans="1:6" ht="12.75">
      <c r="A15" s="223" t="s">
        <v>75</v>
      </c>
      <c r="B15" s="224"/>
      <c r="C15" s="225">
        <f>SUM(C6:C14)</f>
        <v>117</v>
      </c>
      <c r="D15" s="225">
        <f>SUM(D6:D14)</f>
        <v>0</v>
      </c>
      <c r="E15" s="225">
        <f>SUM(E6:E14)</f>
        <v>113</v>
      </c>
      <c r="F15" s="226">
        <f>SUM(F6:F14)</f>
        <v>230</v>
      </c>
    </row>
    <row r="16" spans="1:6" ht="12.75">
      <c r="A16" s="217" t="s">
        <v>8</v>
      </c>
      <c r="B16" s="181" t="s">
        <v>158</v>
      </c>
      <c r="C16" s="216">
        <v>1</v>
      </c>
      <c r="D16" s="216"/>
      <c r="E16" s="216"/>
      <c r="F16" s="220">
        <v>1</v>
      </c>
    </row>
    <row r="17" spans="1:6" ht="12.75">
      <c r="A17" s="218"/>
      <c r="B17" s="182" t="s">
        <v>153</v>
      </c>
      <c r="C17" s="216">
        <v>9</v>
      </c>
      <c r="D17" s="216"/>
      <c r="E17" s="216"/>
      <c r="F17" s="221">
        <v>9</v>
      </c>
    </row>
    <row r="18" spans="1:6" ht="12.75">
      <c r="A18" s="218"/>
      <c r="B18" s="182" t="s">
        <v>161</v>
      </c>
      <c r="C18" s="216"/>
      <c r="D18" s="216"/>
      <c r="E18" s="216">
        <v>1</v>
      </c>
      <c r="F18" s="221">
        <v>1</v>
      </c>
    </row>
    <row r="19" spans="1:6" ht="12.75">
      <c r="A19" s="218"/>
      <c r="B19" s="182" t="s">
        <v>159</v>
      </c>
      <c r="C19" s="216">
        <v>1</v>
      </c>
      <c r="D19" s="216"/>
      <c r="E19" s="216"/>
      <c r="F19" s="221">
        <v>1</v>
      </c>
    </row>
    <row r="20" spans="1:6" ht="12.75">
      <c r="A20" s="218"/>
      <c r="B20" s="182" t="s">
        <v>151</v>
      </c>
      <c r="C20" s="216">
        <v>1</v>
      </c>
      <c r="D20" s="216"/>
      <c r="E20" s="216"/>
      <c r="F20" s="221">
        <v>1</v>
      </c>
    </row>
    <row r="21" spans="1:6" ht="12.75">
      <c r="A21" s="218"/>
      <c r="B21" s="182" t="s">
        <v>109</v>
      </c>
      <c r="C21" s="216">
        <v>1</v>
      </c>
      <c r="D21" s="216"/>
      <c r="E21" s="216"/>
      <c r="F21" s="221">
        <v>1</v>
      </c>
    </row>
    <row r="22" spans="1:6" ht="12.75">
      <c r="A22" s="218"/>
      <c r="B22" s="182" t="s">
        <v>120</v>
      </c>
      <c r="C22" s="216">
        <v>3</v>
      </c>
      <c r="D22" s="216"/>
      <c r="E22" s="216">
        <v>5</v>
      </c>
      <c r="F22" s="221">
        <v>8</v>
      </c>
    </row>
    <row r="23" spans="1:6" ht="12.75">
      <c r="A23" s="218"/>
      <c r="B23" s="182" t="s">
        <v>157</v>
      </c>
      <c r="C23" s="216">
        <v>2</v>
      </c>
      <c r="D23" s="216"/>
      <c r="E23" s="216"/>
      <c r="F23" s="221">
        <v>2</v>
      </c>
    </row>
    <row r="24" spans="1:6" ht="12.75">
      <c r="A24" s="218"/>
      <c r="B24" s="182" t="s">
        <v>133</v>
      </c>
      <c r="C24" s="216">
        <v>1</v>
      </c>
      <c r="D24" s="216"/>
      <c r="E24" s="216"/>
      <c r="F24" s="221">
        <v>1</v>
      </c>
    </row>
    <row r="25" spans="1:6" ht="12.75">
      <c r="A25" s="218"/>
      <c r="B25" s="182" t="s">
        <v>156</v>
      </c>
      <c r="C25" s="216">
        <v>1</v>
      </c>
      <c r="D25" s="216"/>
      <c r="E25" s="216"/>
      <c r="F25" s="221">
        <v>1</v>
      </c>
    </row>
    <row r="26" spans="1:6" ht="12.75">
      <c r="A26" s="223" t="s">
        <v>88</v>
      </c>
      <c r="B26" s="224"/>
      <c r="C26" s="225">
        <f>SUM(C16:C25)</f>
        <v>20</v>
      </c>
      <c r="D26" s="225">
        <f>SUM(D16:D25)</f>
        <v>0</v>
      </c>
      <c r="E26" s="225">
        <f>SUM(E16:E25)</f>
        <v>6</v>
      </c>
      <c r="F26" s="226">
        <f>SUM(F16:F25)</f>
        <v>26</v>
      </c>
    </row>
    <row r="27" spans="1:6" ht="15.75" thickBot="1">
      <c r="A27" s="244" t="s">
        <v>61</v>
      </c>
      <c r="B27" s="245"/>
      <c r="C27" s="246">
        <f>+C15+C26</f>
        <v>137</v>
      </c>
      <c r="D27" s="246">
        <f>+D15</f>
        <v>0</v>
      </c>
      <c r="E27" s="246">
        <f>+E15+E26</f>
        <v>119</v>
      </c>
      <c r="F27" s="247">
        <f>+C27+D27+E27</f>
        <v>256</v>
      </c>
    </row>
    <row r="29" spans="1:2" ht="12.75">
      <c r="A29" s="13" t="s">
        <v>66</v>
      </c>
      <c r="B29" s="13"/>
    </row>
    <row r="30" spans="1:2" ht="12.75">
      <c r="A30" s="12" t="s">
        <v>24</v>
      </c>
      <c r="B30" s="13" t="s">
        <v>67</v>
      </c>
    </row>
    <row r="31" spans="1:2" ht="12.75">
      <c r="A31" s="12" t="s">
        <v>31</v>
      </c>
      <c r="B31" s="13" t="s">
        <v>69</v>
      </c>
    </row>
    <row r="32" spans="1:2" ht="12.75">
      <c r="A32" s="12" t="s">
        <v>32</v>
      </c>
      <c r="B32" s="13" t="s">
        <v>27</v>
      </c>
    </row>
    <row r="33" spans="1:2" ht="12.75">
      <c r="A33" s="12"/>
      <c r="B33" s="13"/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&amp;Cwww.vivienda.navarra.es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F27"/>
  <sheetViews>
    <sheetView showGridLines="0" zoomScalePageLayoutView="0" workbookViewId="0" topLeftCell="A1">
      <selection activeCell="A4" sqref="A4:F22"/>
    </sheetView>
  </sheetViews>
  <sheetFormatPr defaultColWidth="11.421875" defaultRowHeight="12.75"/>
  <cols>
    <col min="1" max="1" width="11.8515625" style="0" customWidth="1"/>
    <col min="2" max="2" width="25.8515625" style="0" bestFit="1" customWidth="1"/>
    <col min="6" max="6" width="13.8515625" style="0" customWidth="1"/>
  </cols>
  <sheetData>
    <row r="2" ht="12.75">
      <c r="A2" s="26" t="s">
        <v>25</v>
      </c>
    </row>
    <row r="4" spans="1:4" ht="12.75">
      <c r="A4" s="26" t="s">
        <v>154</v>
      </c>
      <c r="D4" t="s">
        <v>71</v>
      </c>
    </row>
    <row r="5" spans="1:6" ht="12.75">
      <c r="A5" s="177" t="s">
        <v>2</v>
      </c>
      <c r="B5" s="178" t="s">
        <v>1</v>
      </c>
      <c r="C5" s="178" t="s">
        <v>24</v>
      </c>
      <c r="D5" s="178" t="s">
        <v>32</v>
      </c>
      <c r="E5" s="178" t="s">
        <v>31</v>
      </c>
      <c r="F5" s="179" t="s">
        <v>61</v>
      </c>
    </row>
    <row r="6" spans="1:6" ht="12.75">
      <c r="A6" s="217" t="s">
        <v>4</v>
      </c>
      <c r="B6" s="217" t="s">
        <v>116</v>
      </c>
      <c r="C6" s="216">
        <v>2</v>
      </c>
      <c r="D6" s="216"/>
      <c r="E6" s="216"/>
      <c r="F6" s="220">
        <v>2</v>
      </c>
    </row>
    <row r="7" spans="1:6" ht="12.75">
      <c r="A7" s="218"/>
      <c r="B7" s="218" t="s">
        <v>105</v>
      </c>
      <c r="C7" s="216">
        <v>36</v>
      </c>
      <c r="D7" s="216"/>
      <c r="E7" s="216"/>
      <c r="F7" s="221">
        <v>36</v>
      </c>
    </row>
    <row r="8" spans="1:6" ht="12.75">
      <c r="A8" s="218"/>
      <c r="B8" s="218" t="s">
        <v>149</v>
      </c>
      <c r="C8" s="216"/>
      <c r="D8" s="216"/>
      <c r="E8" s="216">
        <v>3</v>
      </c>
      <c r="F8" s="221">
        <v>3</v>
      </c>
    </row>
    <row r="9" spans="1:6" ht="12.75">
      <c r="A9" s="218"/>
      <c r="B9" s="218" t="s">
        <v>108</v>
      </c>
      <c r="C9" s="216">
        <v>49</v>
      </c>
      <c r="D9" s="216"/>
      <c r="E9" s="216"/>
      <c r="F9" s="221">
        <v>49</v>
      </c>
    </row>
    <row r="10" spans="1:6" ht="12.75">
      <c r="A10" s="218"/>
      <c r="B10" s="218" t="s">
        <v>150</v>
      </c>
      <c r="C10" s="216">
        <v>8</v>
      </c>
      <c r="D10" s="216"/>
      <c r="E10" s="216">
        <v>5</v>
      </c>
      <c r="F10" s="221">
        <v>13</v>
      </c>
    </row>
    <row r="11" spans="1:6" ht="12.75">
      <c r="A11" s="218"/>
      <c r="B11" s="218" t="s">
        <v>104</v>
      </c>
      <c r="C11" s="216">
        <v>61</v>
      </c>
      <c r="D11" s="216">
        <v>18</v>
      </c>
      <c r="E11" s="216">
        <v>2</v>
      </c>
      <c r="F11" s="221">
        <v>81</v>
      </c>
    </row>
    <row r="12" spans="1:6" ht="12.75">
      <c r="A12" s="218"/>
      <c r="B12" s="218" t="s">
        <v>144</v>
      </c>
      <c r="C12" s="216">
        <v>30</v>
      </c>
      <c r="D12" s="216"/>
      <c r="E12" s="216">
        <v>70</v>
      </c>
      <c r="F12" s="221">
        <v>100</v>
      </c>
    </row>
    <row r="13" spans="1:6" ht="12.75">
      <c r="A13" s="223" t="s">
        <v>75</v>
      </c>
      <c r="B13" s="224"/>
      <c r="C13" s="225">
        <f>SUM(C6:C12)</f>
        <v>186</v>
      </c>
      <c r="D13" s="225">
        <f>SUM(D6:D12)</f>
        <v>18</v>
      </c>
      <c r="E13" s="225">
        <f>SUM(E6:E12)</f>
        <v>80</v>
      </c>
      <c r="F13" s="226">
        <f>SUM(F6:F12)</f>
        <v>284</v>
      </c>
    </row>
    <row r="14" spans="1:6" ht="12.75">
      <c r="A14" s="217" t="s">
        <v>8</v>
      </c>
      <c r="B14" s="217" t="s">
        <v>152</v>
      </c>
      <c r="C14" s="216">
        <v>1</v>
      </c>
      <c r="D14" s="216"/>
      <c r="E14" s="216"/>
      <c r="F14" s="220">
        <v>1</v>
      </c>
    </row>
    <row r="15" spans="1:6" ht="12.75">
      <c r="A15" s="218"/>
      <c r="B15" s="218" t="s">
        <v>153</v>
      </c>
      <c r="C15" s="216">
        <v>6</v>
      </c>
      <c r="D15" s="216"/>
      <c r="E15" s="216"/>
      <c r="F15" s="221">
        <v>6</v>
      </c>
    </row>
    <row r="16" spans="1:6" ht="12.75">
      <c r="A16" s="218"/>
      <c r="B16" s="218" t="s">
        <v>146</v>
      </c>
      <c r="C16" s="216">
        <v>2</v>
      </c>
      <c r="D16" s="216"/>
      <c r="E16" s="216"/>
      <c r="F16" s="221">
        <v>2</v>
      </c>
    </row>
    <row r="17" spans="1:6" ht="12.75">
      <c r="A17" s="218"/>
      <c r="B17" s="218" t="s">
        <v>151</v>
      </c>
      <c r="C17" s="216">
        <v>1</v>
      </c>
      <c r="D17" s="216"/>
      <c r="E17" s="216"/>
      <c r="F17" s="221">
        <v>1</v>
      </c>
    </row>
    <row r="18" spans="1:6" ht="12.75">
      <c r="A18" s="218"/>
      <c r="B18" s="218" t="s">
        <v>120</v>
      </c>
      <c r="C18" s="216">
        <v>1</v>
      </c>
      <c r="D18" s="216"/>
      <c r="E18" s="216">
        <v>1</v>
      </c>
      <c r="F18" s="221">
        <v>2</v>
      </c>
    </row>
    <row r="19" spans="1:6" ht="12.75">
      <c r="A19" s="218"/>
      <c r="B19" s="218" t="s">
        <v>111</v>
      </c>
      <c r="C19" s="216">
        <v>1</v>
      </c>
      <c r="D19" s="216"/>
      <c r="E19" s="216"/>
      <c r="F19" s="221">
        <v>1</v>
      </c>
    </row>
    <row r="20" spans="1:6" ht="12.75">
      <c r="A20" s="218"/>
      <c r="B20" s="218" t="s">
        <v>121</v>
      </c>
      <c r="C20" s="216">
        <v>2</v>
      </c>
      <c r="D20" s="216"/>
      <c r="E20" s="216"/>
      <c r="F20" s="221">
        <v>2</v>
      </c>
    </row>
    <row r="21" spans="1:6" ht="12.75">
      <c r="A21" s="223" t="s">
        <v>88</v>
      </c>
      <c r="B21" s="224"/>
      <c r="C21" s="225">
        <f>SUM(C14:C20)</f>
        <v>14</v>
      </c>
      <c r="D21" s="225">
        <f>SUM(D14:D20)</f>
        <v>0</v>
      </c>
      <c r="E21" s="225">
        <f>SUM(E14:E20)</f>
        <v>1</v>
      </c>
      <c r="F21" s="226">
        <f>SUM(F14:F20)</f>
        <v>15</v>
      </c>
    </row>
    <row r="22" spans="1:6" ht="15.75" thickBot="1">
      <c r="A22" s="244" t="s">
        <v>61</v>
      </c>
      <c r="B22" s="245"/>
      <c r="C22" s="246">
        <f>+C13+C21</f>
        <v>200</v>
      </c>
      <c r="D22" s="246">
        <f>+D13</f>
        <v>18</v>
      </c>
      <c r="E22" s="246">
        <f>+E13+E21</f>
        <v>81</v>
      </c>
      <c r="F22" s="247">
        <f>+C22+D22+E22</f>
        <v>299</v>
      </c>
    </row>
    <row r="24" spans="1:2" ht="12.75">
      <c r="A24" s="13" t="s">
        <v>66</v>
      </c>
      <c r="B24" s="13"/>
    </row>
    <row r="25" spans="1:2" ht="12.75">
      <c r="A25" s="12" t="s">
        <v>24</v>
      </c>
      <c r="B25" s="13" t="s">
        <v>67</v>
      </c>
    </row>
    <row r="26" spans="1:2" ht="12.75">
      <c r="A26" s="12" t="s">
        <v>31</v>
      </c>
      <c r="B26" s="13" t="s">
        <v>69</v>
      </c>
    </row>
    <row r="27" spans="1:2" ht="12.75">
      <c r="A27" s="12" t="s">
        <v>32</v>
      </c>
      <c r="B27" s="13" t="s">
        <v>27</v>
      </c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&amp;Cwww.vivienda.navarra.es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26"/>
  <sheetViews>
    <sheetView showGridLines="0" zoomScalePageLayoutView="0" workbookViewId="0" topLeftCell="A1">
      <selection activeCell="F32" sqref="F32"/>
    </sheetView>
  </sheetViews>
  <sheetFormatPr defaultColWidth="11.421875" defaultRowHeight="12.75"/>
  <cols>
    <col min="1" max="1" width="11.8515625" style="0" customWidth="1"/>
    <col min="2" max="2" width="25.8515625" style="0" bestFit="1" customWidth="1"/>
    <col min="6" max="6" width="13.8515625" style="0" customWidth="1"/>
  </cols>
  <sheetData>
    <row r="2" ht="12.75">
      <c r="A2" s="26" t="s">
        <v>25</v>
      </c>
    </row>
    <row r="4" spans="1:4" ht="12.75">
      <c r="A4" s="26" t="s">
        <v>148</v>
      </c>
      <c r="D4" t="s">
        <v>71</v>
      </c>
    </row>
    <row r="5" spans="1:6" ht="12.75">
      <c r="A5" s="177" t="s">
        <v>2</v>
      </c>
      <c r="B5" s="178" t="s">
        <v>1</v>
      </c>
      <c r="C5" s="178" t="s">
        <v>24</v>
      </c>
      <c r="D5" s="178" t="s">
        <v>32</v>
      </c>
      <c r="E5" s="178" t="s">
        <v>31</v>
      </c>
      <c r="F5" s="179" t="s">
        <v>61</v>
      </c>
    </row>
    <row r="6" spans="1:6" ht="12.75">
      <c r="A6" s="217" t="s">
        <v>4</v>
      </c>
      <c r="B6" s="217" t="s">
        <v>105</v>
      </c>
      <c r="C6" s="216">
        <v>37</v>
      </c>
      <c r="D6" s="216"/>
      <c r="E6" s="216"/>
      <c r="F6" s="220">
        <v>37</v>
      </c>
    </row>
    <row r="7" spans="1:6" ht="12.75">
      <c r="A7" s="218"/>
      <c r="B7" s="218" t="s">
        <v>113</v>
      </c>
      <c r="C7" s="216"/>
      <c r="D7" s="216"/>
      <c r="E7" s="216">
        <v>28</v>
      </c>
      <c r="F7" s="221">
        <v>28</v>
      </c>
    </row>
    <row r="8" spans="1:6" ht="12.75">
      <c r="A8" s="218"/>
      <c r="B8" s="218" t="s">
        <v>114</v>
      </c>
      <c r="C8" s="216"/>
      <c r="D8" s="216"/>
      <c r="E8" s="216">
        <v>1</v>
      </c>
      <c r="F8" s="221">
        <v>1</v>
      </c>
    </row>
    <row r="9" spans="1:6" ht="12.75">
      <c r="A9" s="218"/>
      <c r="B9" s="218" t="s">
        <v>108</v>
      </c>
      <c r="C9" s="216">
        <v>37</v>
      </c>
      <c r="D9" s="216"/>
      <c r="E9" s="216"/>
      <c r="F9" s="221">
        <v>37</v>
      </c>
    </row>
    <row r="10" spans="1:6" ht="12.75">
      <c r="A10" s="218"/>
      <c r="B10" s="218" t="s">
        <v>104</v>
      </c>
      <c r="C10" s="216">
        <v>56</v>
      </c>
      <c r="D10" s="216">
        <v>5</v>
      </c>
      <c r="E10" s="216">
        <v>5</v>
      </c>
      <c r="F10" s="221">
        <v>66</v>
      </c>
    </row>
    <row r="11" spans="1:6" ht="12.75">
      <c r="A11" s="218"/>
      <c r="B11" s="218" t="s">
        <v>106</v>
      </c>
      <c r="C11" s="216">
        <v>1</v>
      </c>
      <c r="D11" s="216"/>
      <c r="E11" s="216">
        <v>1</v>
      </c>
      <c r="F11" s="221">
        <v>2</v>
      </c>
    </row>
    <row r="12" spans="1:6" ht="12.75">
      <c r="A12" s="218"/>
      <c r="B12" s="218" t="s">
        <v>130</v>
      </c>
      <c r="C12" s="216">
        <v>11</v>
      </c>
      <c r="D12" s="216"/>
      <c r="E12" s="216"/>
      <c r="F12" s="221">
        <v>11</v>
      </c>
    </row>
    <row r="13" spans="1:6" ht="12.75">
      <c r="A13" s="218"/>
      <c r="B13" s="218" t="s">
        <v>144</v>
      </c>
      <c r="C13" s="216">
        <v>23</v>
      </c>
      <c r="D13" s="216"/>
      <c r="E13" s="216">
        <v>13</v>
      </c>
      <c r="F13" s="221">
        <v>36</v>
      </c>
    </row>
    <row r="14" spans="1:6" ht="12.75">
      <c r="A14" s="223" t="s">
        <v>75</v>
      </c>
      <c r="B14" s="224"/>
      <c r="C14" s="225">
        <f>SUM(C6:C13)</f>
        <v>165</v>
      </c>
      <c r="D14" s="225">
        <f>SUM(D6:D13)</f>
        <v>5</v>
      </c>
      <c r="E14" s="225">
        <f>SUM(E6:E13)</f>
        <v>48</v>
      </c>
      <c r="F14" s="226">
        <f>SUM(F6:F13)</f>
        <v>218</v>
      </c>
    </row>
    <row r="15" spans="1:6" ht="12.75">
      <c r="A15" s="217" t="s">
        <v>8</v>
      </c>
      <c r="B15" s="217" t="s">
        <v>147</v>
      </c>
      <c r="C15" s="216">
        <v>1</v>
      </c>
      <c r="D15" s="216"/>
      <c r="E15" s="216"/>
      <c r="F15" s="220">
        <v>1</v>
      </c>
    </row>
    <row r="16" spans="1:6" ht="12.75">
      <c r="A16" s="218"/>
      <c r="B16" s="218" t="s">
        <v>115</v>
      </c>
      <c r="C16" s="216">
        <v>4</v>
      </c>
      <c r="D16" s="216"/>
      <c r="E16" s="216"/>
      <c r="F16" s="221">
        <v>4</v>
      </c>
    </row>
    <row r="17" spans="1:6" ht="12.75">
      <c r="A17" s="218"/>
      <c r="B17" s="218" t="s">
        <v>146</v>
      </c>
      <c r="C17" s="216">
        <v>1</v>
      </c>
      <c r="D17" s="216"/>
      <c r="E17" s="216"/>
      <c r="F17" s="221">
        <v>1</v>
      </c>
    </row>
    <row r="18" spans="1:6" ht="12.75">
      <c r="A18" s="218"/>
      <c r="B18" s="218" t="s">
        <v>145</v>
      </c>
      <c r="C18" s="216">
        <v>1</v>
      </c>
      <c r="D18" s="216"/>
      <c r="E18" s="216"/>
      <c r="F18" s="221">
        <v>1</v>
      </c>
    </row>
    <row r="19" spans="1:6" ht="12.75">
      <c r="A19" s="218"/>
      <c r="B19" s="218" t="s">
        <v>121</v>
      </c>
      <c r="C19" s="216">
        <v>5</v>
      </c>
      <c r="D19" s="216"/>
      <c r="E19" s="216"/>
      <c r="F19" s="221">
        <v>5</v>
      </c>
    </row>
    <row r="20" spans="1:6" ht="12.75">
      <c r="A20" s="223" t="s">
        <v>88</v>
      </c>
      <c r="B20" s="224"/>
      <c r="C20" s="225">
        <f>SUM(C15:C19)</f>
        <v>12</v>
      </c>
      <c r="D20" s="225">
        <f>SUM(D15:D19)</f>
        <v>0</v>
      </c>
      <c r="E20" s="225">
        <f>SUM(E15:E19)</f>
        <v>0</v>
      </c>
      <c r="F20" s="226">
        <f>SUM(F15:F19)</f>
        <v>12</v>
      </c>
    </row>
    <row r="21" spans="1:6" ht="15.75" thickBot="1">
      <c r="A21" s="244" t="s">
        <v>61</v>
      </c>
      <c r="B21" s="245"/>
      <c r="C21" s="246">
        <f>+C14+C20</f>
        <v>177</v>
      </c>
      <c r="D21" s="246">
        <f>+D14</f>
        <v>5</v>
      </c>
      <c r="E21" s="246">
        <f>+E14</f>
        <v>48</v>
      </c>
      <c r="F21" s="247">
        <f>+C21+D21+E21</f>
        <v>230</v>
      </c>
    </row>
    <row r="23" spans="1:2" ht="12.75">
      <c r="A23" s="13" t="s">
        <v>66</v>
      </c>
      <c r="B23" s="13"/>
    </row>
    <row r="24" spans="1:2" ht="12.75">
      <c r="A24" s="12" t="s">
        <v>24</v>
      </c>
      <c r="B24" s="13" t="s">
        <v>67</v>
      </c>
    </row>
    <row r="25" spans="1:2" ht="12.75">
      <c r="A25" s="12" t="s">
        <v>31</v>
      </c>
      <c r="B25" s="13" t="s">
        <v>69</v>
      </c>
    </row>
    <row r="26" spans="1:2" ht="12.75">
      <c r="A26" s="12" t="s">
        <v>32</v>
      </c>
      <c r="B26" s="13" t="s">
        <v>27</v>
      </c>
    </row>
  </sheetData>
  <sheetProtection/>
  <printOptions/>
  <pageMargins left="0.75" right="0.75" top="1" bottom="1" header="0" footer="0"/>
  <pageSetup horizontalDpi="600" verticalDpi="600" orientation="portrait" paperSize="9" r:id="rId1"/>
  <headerFooter alignWithMargins="0">
    <oddFooter>&amp;Cwww.vivienda.navarra.es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Navarra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n222612</dc:creator>
  <cp:keywords/>
  <dc:description/>
  <cp:lastModifiedBy>N222612</cp:lastModifiedBy>
  <cp:lastPrinted>2023-01-04T08:16:42Z</cp:lastPrinted>
  <dcterms:created xsi:type="dcterms:W3CDTF">2017-01-04T08:35:45Z</dcterms:created>
  <dcterms:modified xsi:type="dcterms:W3CDTF">2023-01-04T13:26:34Z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