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570" activeTab="1"/>
  </bookViews>
  <sheets>
    <sheet name="Resultados 2019" sheetId="1" r:id="rId1"/>
    <sheet name="Mesas Generales" sheetId="2" r:id="rId2"/>
    <sheet name="Mesas Sectoriales" sheetId="3" r:id="rId3"/>
    <sheet name="Com-Neg- C.Col." sheetId="4" r:id="rId4"/>
  </sheets>
  <definedNames>
    <definedName name="_xlnm.Print_Area" localSheetId="3">'Com-Neg- C.Col.'!$A$1:$D$37</definedName>
    <definedName name="_xlnm.Print_Area" localSheetId="2">'Mesas Sectoriales'!$B$1:$AH$40</definedName>
    <definedName name="_xlnm.Print_Area" localSheetId="0">'Resultados 2019'!$A$1:$V$61</definedName>
  </definedNames>
  <calcPr calcId="145621"/>
</workbook>
</file>

<file path=xl/calcChain.xml><?xml version="1.0" encoding="utf-8"?>
<calcChain xmlns="http://schemas.openxmlformats.org/spreadsheetml/2006/main">
  <c r="R40" i="3" l="1"/>
  <c r="G29" i="2" l="1"/>
  <c r="G22" i="2"/>
  <c r="G17" i="2"/>
  <c r="G16" i="2"/>
  <c r="G14" i="2"/>
  <c r="H8" i="2"/>
  <c r="B36" i="4" l="1"/>
  <c r="V26" i="1" l="1"/>
  <c r="M16" i="1"/>
  <c r="Q38" i="3"/>
  <c r="R16" i="3"/>
  <c r="R17" i="3"/>
  <c r="R18" i="3"/>
  <c r="R43" i="3" s="1"/>
  <c r="R19" i="3"/>
  <c r="R20" i="3"/>
  <c r="R21" i="3"/>
  <c r="R22" i="3"/>
  <c r="R23" i="3"/>
  <c r="R24" i="3"/>
  <c r="R25" i="3"/>
  <c r="R26" i="3"/>
  <c r="R27" i="3"/>
  <c r="R28" i="3"/>
  <c r="R29" i="3"/>
  <c r="R15" i="3"/>
  <c r="R37" i="3" s="1"/>
  <c r="N26" i="1"/>
  <c r="N38" i="1"/>
  <c r="G36" i="2"/>
  <c r="G15" i="2"/>
  <c r="R35" i="3" l="1"/>
  <c r="R33" i="3"/>
  <c r="R34" i="3"/>
  <c r="R38" i="3"/>
  <c r="C8" i="2"/>
  <c r="B13" i="2"/>
  <c r="N49" i="1"/>
  <c r="B14" i="2"/>
  <c r="G13" i="2" s="1"/>
  <c r="B12" i="2"/>
  <c r="G12" i="2" s="1"/>
  <c r="B15" i="2"/>
  <c r="B16" i="2"/>
  <c r="B17" i="2"/>
  <c r="B18" i="2"/>
  <c r="B19" i="2"/>
  <c r="B20" i="2"/>
  <c r="B21" i="2"/>
  <c r="B22" i="2"/>
  <c r="B23" i="2"/>
  <c r="B24" i="2"/>
  <c r="B11" i="2"/>
  <c r="G11" i="2" s="1"/>
  <c r="B36" i="2" l="1"/>
  <c r="B32" i="2" s="1"/>
  <c r="M61" i="1"/>
  <c r="B31" i="2" l="1"/>
  <c r="B30" i="2"/>
  <c r="B29" i="2"/>
  <c r="B37" i="2" s="1"/>
  <c r="B33" i="2"/>
  <c r="M38" i="1"/>
  <c r="B13" i="4" l="1"/>
  <c r="B14" i="4"/>
  <c r="B16" i="4"/>
  <c r="B19" i="4"/>
  <c r="B20" i="4"/>
  <c r="B21" i="4"/>
  <c r="B22" i="4"/>
  <c r="B24" i="4"/>
  <c r="A33" i="4"/>
  <c r="A30" i="4"/>
  <c r="A31" i="4"/>
  <c r="AF16" i="3"/>
  <c r="AF17" i="3"/>
  <c r="AF18" i="3"/>
  <c r="AF23" i="3"/>
  <c r="AF24" i="3"/>
  <c r="AF26" i="3"/>
  <c r="AF28" i="3"/>
  <c r="AF29" i="3"/>
  <c r="AA16" i="3"/>
  <c r="AA17" i="3"/>
  <c r="AA18" i="3"/>
  <c r="AA20" i="3"/>
  <c r="AA23" i="3"/>
  <c r="AA24" i="3"/>
  <c r="AA25" i="3"/>
  <c r="AA26" i="3"/>
  <c r="AA28" i="3"/>
  <c r="AA29" i="3"/>
  <c r="AA15" i="3"/>
  <c r="V16" i="3"/>
  <c r="V17" i="3"/>
  <c r="V18" i="3"/>
  <c r="V20" i="3"/>
  <c r="V23" i="3"/>
  <c r="V24" i="3"/>
  <c r="V25" i="3"/>
  <c r="V26" i="3"/>
  <c r="V29" i="3"/>
  <c r="M18" i="3" l="1"/>
  <c r="M23" i="3"/>
  <c r="M24" i="3"/>
  <c r="M25" i="3"/>
  <c r="M28" i="3"/>
  <c r="M29" i="3"/>
  <c r="H16" i="3"/>
  <c r="H17" i="3"/>
  <c r="H18" i="3"/>
  <c r="H20" i="3"/>
  <c r="H25" i="3"/>
  <c r="H26" i="3"/>
  <c r="H29" i="3"/>
  <c r="C16" i="3"/>
  <c r="C17" i="3"/>
  <c r="C18" i="3"/>
  <c r="C20" i="3"/>
  <c r="C23" i="3"/>
  <c r="C24" i="3"/>
  <c r="C25" i="3"/>
  <c r="C26" i="3"/>
  <c r="C28" i="3"/>
  <c r="C29" i="3"/>
  <c r="L39" i="3"/>
  <c r="AE38" i="3"/>
  <c r="G39" i="3"/>
  <c r="G38" i="3"/>
  <c r="AE36" i="3"/>
  <c r="Z36" i="3"/>
  <c r="U36" i="3"/>
  <c r="Q36" i="3"/>
  <c r="L36" i="3"/>
  <c r="G36" i="3"/>
  <c r="B36" i="3"/>
  <c r="AE35" i="3"/>
  <c r="Z35" i="3"/>
  <c r="U35" i="3"/>
  <c r="Q35" i="3"/>
  <c r="L35" i="3"/>
  <c r="G35" i="3"/>
  <c r="B35" i="3"/>
  <c r="Q39" i="3"/>
  <c r="AE34" i="3"/>
  <c r="Z34" i="3"/>
  <c r="U34" i="3"/>
  <c r="Q34" i="3"/>
  <c r="L34" i="3"/>
  <c r="G34" i="3"/>
  <c r="B34" i="3"/>
  <c r="L38" i="3"/>
  <c r="AB12" i="3"/>
  <c r="S12" i="3"/>
  <c r="R39" i="3" l="1"/>
  <c r="R36" i="3"/>
  <c r="G32" i="2"/>
  <c r="A33" i="2"/>
  <c r="A32" i="2"/>
  <c r="A31" i="2"/>
  <c r="A30" i="2"/>
  <c r="A29" i="2"/>
  <c r="R44" i="3" l="1"/>
  <c r="G33" i="2"/>
  <c r="G30" i="2"/>
  <c r="G31" i="2"/>
  <c r="U60" i="1"/>
  <c r="B25" i="4" s="1"/>
  <c r="N60" i="1"/>
  <c r="H28" i="3"/>
  <c r="V28" i="3"/>
  <c r="AA27" i="3"/>
  <c r="M27" i="3"/>
  <c r="AF27" i="3"/>
  <c r="V27" i="3"/>
  <c r="AA22" i="3"/>
  <c r="M22" i="3"/>
  <c r="AF22" i="3"/>
  <c r="H22" i="3"/>
  <c r="V22" i="3"/>
  <c r="AA21" i="3"/>
  <c r="M21" i="3"/>
  <c r="AF21" i="3"/>
  <c r="V21" i="3"/>
  <c r="M20" i="3"/>
  <c r="AF20" i="3"/>
  <c r="R61" i="1"/>
  <c r="AA19" i="3"/>
  <c r="M19" i="3"/>
  <c r="AF19" i="3"/>
  <c r="H19" i="3"/>
  <c r="V19" i="3"/>
  <c r="U47" i="1"/>
  <c r="B12" i="4" s="1"/>
  <c r="M15" i="3"/>
  <c r="AF15" i="3"/>
  <c r="H15" i="3"/>
  <c r="U37" i="1"/>
  <c r="N37" i="1"/>
  <c r="U36" i="1"/>
  <c r="U34" i="1"/>
  <c r="N34" i="1"/>
  <c r="U33" i="1"/>
  <c r="N33" i="1"/>
  <c r="V33" i="1" s="1"/>
  <c r="U32" i="1"/>
  <c r="U31" i="1"/>
  <c r="N31" i="1"/>
  <c r="U28" i="1"/>
  <c r="S38" i="1"/>
  <c r="U25" i="1"/>
  <c r="N25" i="1"/>
  <c r="V25" i="1" s="1"/>
  <c r="U24" i="1"/>
  <c r="N24" i="1"/>
  <c r="M10" i="1"/>
  <c r="Q16" i="1"/>
  <c r="L16" i="1"/>
  <c r="K16" i="1"/>
  <c r="J16" i="1"/>
  <c r="I16" i="1"/>
  <c r="H16" i="1"/>
  <c r="G16" i="1"/>
  <c r="F16" i="1"/>
  <c r="E16" i="1"/>
  <c r="C16" i="1"/>
  <c r="B16" i="1"/>
  <c r="E10" i="1"/>
  <c r="I61" i="1" l="1"/>
  <c r="C22" i="3"/>
  <c r="C27" i="3"/>
  <c r="D38" i="1"/>
  <c r="H38" i="1"/>
  <c r="T38" i="1"/>
  <c r="G61" i="1"/>
  <c r="E14" i="1"/>
  <c r="E12" i="1" s="1"/>
  <c r="I14" i="1"/>
  <c r="I12" i="1" s="1"/>
  <c r="V34" i="1"/>
  <c r="H61" i="1"/>
  <c r="N36" i="1"/>
  <c r="V36" i="1" s="1"/>
  <c r="B61" i="1"/>
  <c r="C15" i="3"/>
  <c r="N48" i="1"/>
  <c r="M17" i="3"/>
  <c r="H21" i="3"/>
  <c r="AA43" i="3"/>
  <c r="AA37" i="3" s="1"/>
  <c r="U35" i="1"/>
  <c r="D61" i="1"/>
  <c r="W11" i="3" s="1"/>
  <c r="W12" i="3" s="1"/>
  <c r="V15" i="3"/>
  <c r="V43" i="3" s="1"/>
  <c r="C19" i="3"/>
  <c r="C21" i="3"/>
  <c r="C43" i="3" s="1"/>
  <c r="N54" i="1"/>
  <c r="V54" i="1" s="1"/>
  <c r="H23" i="3"/>
  <c r="N56" i="1"/>
  <c r="V56" i="1" s="1"/>
  <c r="AF25" i="3"/>
  <c r="AF43" i="3" s="1"/>
  <c r="H27" i="3"/>
  <c r="F14" i="1"/>
  <c r="F12" i="1" s="1"/>
  <c r="J14" i="1"/>
  <c r="J12" i="1" s="1"/>
  <c r="Q14" i="1"/>
  <c r="Q12" i="1" s="1"/>
  <c r="N47" i="1"/>
  <c r="M16" i="3"/>
  <c r="M43" i="3" s="1"/>
  <c r="M33" i="3" s="1"/>
  <c r="AA34" i="3"/>
  <c r="H24" i="3"/>
  <c r="N57" i="1"/>
  <c r="M26" i="3"/>
  <c r="AA35" i="3"/>
  <c r="V31" i="1"/>
  <c r="P61" i="1"/>
  <c r="V48" i="1"/>
  <c r="U52" i="1"/>
  <c r="B17" i="4" s="1"/>
  <c r="N53" i="1"/>
  <c r="N35" i="1"/>
  <c r="U46" i="1"/>
  <c r="B11" i="4" s="1"/>
  <c r="N9" i="1"/>
  <c r="H14" i="1"/>
  <c r="H12" i="1" s="1"/>
  <c r="L14" i="1"/>
  <c r="L12" i="1" s="1"/>
  <c r="N32" i="1"/>
  <c r="V32" i="1" s="1"/>
  <c r="V57" i="1"/>
  <c r="G37" i="2"/>
  <c r="U8" i="1"/>
  <c r="F38" i="1"/>
  <c r="L38" i="1"/>
  <c r="N29" i="1"/>
  <c r="E61" i="1"/>
  <c r="I11" i="3" s="1"/>
  <c r="I12" i="3" s="1"/>
  <c r="S61" i="1"/>
  <c r="B38" i="1"/>
  <c r="G38" i="1"/>
  <c r="I38" i="1"/>
  <c r="Q38" i="1"/>
  <c r="N28" i="1"/>
  <c r="V28" i="1" s="1"/>
  <c r="L61" i="1"/>
  <c r="C61" i="1"/>
  <c r="U53" i="1"/>
  <c r="N55" i="1"/>
  <c r="V55" i="1" s="1"/>
  <c r="Q61" i="1"/>
  <c r="P10" i="1"/>
  <c r="T10" i="1"/>
  <c r="N13" i="1"/>
  <c r="U13" i="1"/>
  <c r="P38" i="1"/>
  <c r="U29" i="1"/>
  <c r="N51" i="1"/>
  <c r="N58" i="1"/>
  <c r="N59" i="1"/>
  <c r="N8" i="1"/>
  <c r="N10" i="1" s="1"/>
  <c r="C14" i="1"/>
  <c r="C12" i="1" s="1"/>
  <c r="G14" i="1"/>
  <c r="G12" i="1" s="1"/>
  <c r="K14" i="1"/>
  <c r="K12" i="1" s="1"/>
  <c r="R10" i="1"/>
  <c r="I10" i="1"/>
  <c r="E38" i="1"/>
  <c r="J38" i="1"/>
  <c r="V24" i="1"/>
  <c r="R38" i="1"/>
  <c r="C38" i="1"/>
  <c r="U30" i="1"/>
  <c r="J61" i="1"/>
  <c r="AG11" i="3" s="1"/>
  <c r="AG12" i="3" s="1"/>
  <c r="N52" i="1"/>
  <c r="U58" i="1"/>
  <c r="B23" i="4" s="1"/>
  <c r="S10" i="1"/>
  <c r="N15" i="1"/>
  <c r="U15" i="1"/>
  <c r="K38" i="1"/>
  <c r="N27" i="1"/>
  <c r="N30" i="1"/>
  <c r="F61" i="1"/>
  <c r="D11" i="3" s="1"/>
  <c r="D12" i="3" s="1"/>
  <c r="K61" i="1"/>
  <c r="N11" i="3" s="1"/>
  <c r="N12" i="3" s="1"/>
  <c r="N50" i="1"/>
  <c r="B14" i="1"/>
  <c r="V37" i="1"/>
  <c r="V60" i="1"/>
  <c r="U9" i="1"/>
  <c r="U10" i="1" s="1"/>
  <c r="D10" i="1"/>
  <c r="H10" i="1"/>
  <c r="L10" i="1"/>
  <c r="Q10" i="1"/>
  <c r="D16" i="1"/>
  <c r="D14" i="1" s="1"/>
  <c r="D12" i="1" s="1"/>
  <c r="R16" i="1"/>
  <c r="R14" i="1" s="1"/>
  <c r="R12" i="1" s="1"/>
  <c r="U23" i="1"/>
  <c r="N46" i="1"/>
  <c r="U50" i="1"/>
  <c r="S16" i="1"/>
  <c r="S14" i="1" s="1"/>
  <c r="S12" i="1" s="1"/>
  <c r="N23" i="1"/>
  <c r="T61" i="1"/>
  <c r="B10" i="1"/>
  <c r="F10" i="1"/>
  <c r="J10" i="1"/>
  <c r="P16" i="1"/>
  <c r="T16" i="1"/>
  <c r="T14" i="1" s="1"/>
  <c r="T12" i="1" s="1"/>
  <c r="U27" i="1"/>
  <c r="V27" i="1" s="1"/>
  <c r="C10" i="1"/>
  <c r="G10" i="1"/>
  <c r="K10" i="1"/>
  <c r="AA36" i="3" l="1"/>
  <c r="V8" i="1"/>
  <c r="V34" i="3"/>
  <c r="V35" i="3"/>
  <c r="V47" i="1"/>
  <c r="V30" i="1"/>
  <c r="V35" i="1"/>
  <c r="AF33" i="3"/>
  <c r="AF36" i="3"/>
  <c r="AF34" i="3"/>
  <c r="AF35" i="3"/>
  <c r="AF37" i="3"/>
  <c r="V50" i="1"/>
  <c r="B15" i="4"/>
  <c r="V36" i="3"/>
  <c r="AA33" i="3"/>
  <c r="M36" i="3"/>
  <c r="M37" i="3"/>
  <c r="M39" i="3"/>
  <c r="M35" i="3"/>
  <c r="V37" i="3"/>
  <c r="V53" i="1"/>
  <c r="B18" i="4"/>
  <c r="U61" i="1"/>
  <c r="C8" i="4" s="1"/>
  <c r="C9" i="4" s="1"/>
  <c r="H43" i="3"/>
  <c r="N61" i="1"/>
  <c r="M38" i="3"/>
  <c r="AF38" i="3"/>
  <c r="M34" i="3"/>
  <c r="V33" i="3"/>
  <c r="C9" i="2"/>
  <c r="V46" i="1"/>
  <c r="V52" i="1"/>
  <c r="V13" i="1"/>
  <c r="V29" i="1"/>
  <c r="V59" i="1"/>
  <c r="V51" i="1"/>
  <c r="V15" i="1"/>
  <c r="V58" i="1"/>
  <c r="N16" i="1"/>
  <c r="U16" i="1"/>
  <c r="P14" i="1"/>
  <c r="V9" i="1"/>
  <c r="V10" i="1" s="1"/>
  <c r="V23" i="1"/>
  <c r="U38" i="1"/>
  <c r="N14" i="1"/>
  <c r="B12" i="1"/>
  <c r="N12" i="1" s="1"/>
  <c r="V38" i="3" l="1"/>
  <c r="M40" i="3"/>
  <c r="H37" i="3"/>
  <c r="H34" i="3"/>
  <c r="H36" i="3"/>
  <c r="V44" i="3"/>
  <c r="AA38" i="3"/>
  <c r="AA44" i="3" s="1"/>
  <c r="H38" i="3"/>
  <c r="M44" i="3"/>
  <c r="H33" i="3"/>
  <c r="H35" i="3"/>
  <c r="H39" i="3"/>
  <c r="V61" i="1"/>
  <c r="AF39" i="3"/>
  <c r="AF44" i="3"/>
  <c r="V38" i="1"/>
  <c r="C37" i="3"/>
  <c r="P12" i="1"/>
  <c r="U12" i="1" s="1"/>
  <c r="V12" i="1" s="1"/>
  <c r="U14" i="1"/>
  <c r="V14" i="1" s="1"/>
  <c r="V16" i="1"/>
  <c r="H44" i="3" l="1"/>
  <c r="H40" i="3"/>
  <c r="B33" i="4"/>
  <c r="B31" i="4"/>
  <c r="B32" i="4"/>
  <c r="B29" i="4"/>
  <c r="B30" i="4"/>
  <c r="C33" i="3"/>
  <c r="C36" i="3"/>
  <c r="C34" i="3"/>
  <c r="C35" i="3"/>
  <c r="B35" i="4" l="1"/>
  <c r="C44" i="3"/>
  <c r="C38" i="3"/>
</calcChain>
</file>

<file path=xl/sharedStrings.xml><?xml version="1.0" encoding="utf-8"?>
<sst xmlns="http://schemas.openxmlformats.org/spreadsheetml/2006/main" count="403" uniqueCount="72">
  <si>
    <t xml:space="preserve">GOBIERNO DE NAVARRA - DIRECCIÓN GENERAL DE FUNCIÓN PÚBLICA </t>
  </si>
  <si>
    <t>ELECCIONES SINDICALES 2019</t>
  </si>
  <si>
    <t>1. ELECTORES VOTANTES, PARTICIPACIÓN Y DISTRIBUCIÓN DE VOTOS</t>
  </si>
  <si>
    <t>FUNCIONARIOS</t>
  </si>
  <si>
    <t>LABORALES</t>
  </si>
  <si>
    <t>TOTAL</t>
  </si>
  <si>
    <t>NUCLEO</t>
  </si>
  <si>
    <t>NUCL</t>
  </si>
  <si>
    <t>EUSK</t>
  </si>
  <si>
    <t>ANADAP</t>
  </si>
  <si>
    <t>SNSO</t>
  </si>
  <si>
    <t>SNE</t>
  </si>
  <si>
    <t>INDJ</t>
  </si>
  <si>
    <t>INSPL</t>
  </si>
  <si>
    <t>HTN</t>
  </si>
  <si>
    <t>JUST</t>
  </si>
  <si>
    <t>DOC</t>
  </si>
  <si>
    <t>BBPC</t>
  </si>
  <si>
    <t>P.FORAL</t>
  </si>
  <si>
    <t>TECN</t>
  </si>
  <si>
    <t>ESPE</t>
  </si>
  <si>
    <t>SNS</t>
  </si>
  <si>
    <t>Electores</t>
  </si>
  <si>
    <t>Nº votantes</t>
  </si>
  <si>
    <t>%Participac.</t>
  </si>
  <si>
    <t>Cumpliment.</t>
  </si>
  <si>
    <t>Blancos</t>
  </si>
  <si>
    <t>T.Válidos</t>
  </si>
  <si>
    <t>Nulos</t>
  </si>
  <si>
    <t>Total votos</t>
  </si>
  <si>
    <t>2. VOTOS OBTENIDOS POR CADA CANDIDATURA</t>
  </si>
  <si>
    <t>AFAPNA</t>
  </si>
  <si>
    <t>ANPE</t>
  </si>
  <si>
    <t>APS</t>
  </si>
  <si>
    <t>CCOO</t>
  </si>
  <si>
    <t>CSIF</t>
  </si>
  <si>
    <t>ELA</t>
  </si>
  <si>
    <t>LAB</t>
  </si>
  <si>
    <t>SATSE</t>
  </si>
  <si>
    <t>SMN-CESM</t>
  </si>
  <si>
    <t>STAJ</t>
  </si>
  <si>
    <t>STEILAS</t>
  </si>
  <si>
    <t>UGT</t>
  </si>
  <si>
    <t>USAE</t>
  </si>
  <si>
    <t>USO</t>
  </si>
  <si>
    <t>Total Votos</t>
  </si>
  <si>
    <t>3. REPRESENTANTES OBTENIDOS POR CADA CANDIDATURA</t>
  </si>
  <si>
    <t>Total Representantes</t>
  </si>
  <si>
    <t>MESA GENERAL DE LA ADMINISTRACIÓN DE LA COMUNIDAD FORAL DE NAVARRA Y SUS OO.AA.</t>
  </si>
  <si>
    <t>Sindicatos más representativos:</t>
  </si>
  <si>
    <t xml:space="preserve">Total Representantes elegidos: </t>
  </si>
  <si>
    <t>Número Representantes necesarios para formar parte de la Mesa:</t>
  </si>
  <si>
    <t>Número de Representantes obtenidos por Sindicato:</t>
  </si>
  <si>
    <t>APF</t>
  </si>
  <si>
    <t>CSI-CSIF</t>
  </si>
  <si>
    <t>SMN</t>
  </si>
  <si>
    <t>STEE-EILAS</t>
  </si>
  <si>
    <t>Sindicatos que forman parte de la Mesa:</t>
  </si>
  <si>
    <t>Sindicato</t>
  </si>
  <si>
    <t>Porcentaje</t>
  </si>
  <si>
    <t xml:space="preserve">MESA GENERAL DE LAS ADMINISTRACIONES PÚBLICAS DE NAVARRA </t>
  </si>
  <si>
    <t>MESA SECTORIAL ADMINISTRACIÓN NÚCLEO</t>
  </si>
  <si>
    <t>MESA SECTORIAL SERVICIO NAVARRO DE SALUD-OSASUNBIDEA</t>
  </si>
  <si>
    <t>MESA SECTORIAL DOCENTES</t>
  </si>
  <si>
    <t>MESA SECTORIAL POLICÍA FORAL</t>
  </si>
  <si>
    <t>MESA SECTORIAL ANAP</t>
  </si>
  <si>
    <t>MESA SECTORIAL JUSTICIA</t>
  </si>
  <si>
    <t>Sindicatos presentes en la Mesa General de las Administraciones Públicas de Navarra:</t>
  </si>
  <si>
    <t>MESA SECTORIAL SERVICIO DE PROTECCIÓN CIVIL Y BOMBEROS</t>
  </si>
  <si>
    <t>COMISIÓN NEGOCIADORA DEL CONVENIO COLECTIVO SUPRAEMPRESARIAL</t>
  </si>
  <si>
    <t>Número Representantes necesarios para formar parte de la Comisión:</t>
  </si>
  <si>
    <t>Sindicatos que forman parte de la Comisión: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</si>
</sst>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MS Sans Serif"/>
    </font>
    <font>
      <sz val="10"/>
      <name val="MS Sans Serif"/>
    </font>
    <font>
      <b/>
      <sz val="12"/>
      <name val="MS Sans Serif"/>
      <family val="2"/>
    </font>
    <font>
      <b/>
      <sz val="11"/>
      <name val="MS Sans Serif"/>
      <family val="2"/>
    </font>
    <font>
      <b/>
      <sz val="10"/>
      <name val="MS Sans Serif"/>
      <family val="2"/>
    </font>
    <font>
      <b/>
      <sz val="24"/>
      <color rgb="FFFF0000"/>
      <name val="MS Sans Serif"/>
      <family val="2"/>
    </font>
    <font>
      <b/>
      <u/>
      <sz val="9.5"/>
      <name val="MS Sans Serif"/>
      <family val="2"/>
    </font>
    <font>
      <b/>
      <sz val="9.5"/>
      <name val="MS Sans Serif"/>
      <family val="2"/>
    </font>
    <font>
      <sz val="10"/>
      <name val="MS Sans Serif"/>
      <family val="2"/>
    </font>
    <font>
      <sz val="9"/>
      <name val="MS Sans Serif"/>
      <family val="2"/>
    </font>
    <font>
      <b/>
      <sz val="9"/>
      <name val="MS Sans Serif"/>
      <family val="2"/>
    </font>
    <font>
      <sz val="8"/>
      <name val="Times New Roman"/>
      <family val="1"/>
    </font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2" fillId="0" borderId="0"/>
    <xf numFmtId="0" fontId="16" fillId="0" borderId="0"/>
  </cellStyleXfs>
  <cellXfs count="21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0" fillId="0" borderId="0" xfId="0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Fill="1" applyBorder="1" applyAlignment="1">
      <alignment horizontal="center" vertical="center"/>
    </xf>
    <xf numFmtId="0" fontId="0" fillId="0" borderId="1" xfId="0" applyBorder="1"/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Alignment="1">
      <alignment horizontal="center"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3" fontId="3" fillId="0" borderId="0" xfId="0" applyNumberFormat="1" applyFont="1"/>
    <xf numFmtId="10" fontId="9" fillId="0" borderId="0" xfId="0" applyNumberFormat="1" applyFont="1" applyAlignment="1">
      <alignment horizontal="center"/>
    </xf>
    <xf numFmtId="10" fontId="10" fillId="0" borderId="1" xfId="0" applyNumberFormat="1" applyFont="1" applyBorder="1" applyAlignment="1">
      <alignment horizontal="right"/>
    </xf>
    <xf numFmtId="10" fontId="3" fillId="0" borderId="0" xfId="0" applyNumberFormat="1" applyFont="1"/>
    <xf numFmtId="0" fontId="0" fillId="0" borderId="0" xfId="0" applyFill="1" applyAlignment="1">
      <alignment horizontal="center"/>
    </xf>
    <xf numFmtId="3" fontId="4" fillId="0" borderId="1" xfId="0" applyNumberFormat="1" applyFont="1" applyFill="1" applyBorder="1" applyAlignment="1">
      <alignment horizontal="right"/>
    </xf>
    <xf numFmtId="0" fontId="0" fillId="0" borderId="0" xfId="0" applyFill="1"/>
    <xf numFmtId="0" fontId="8" fillId="0" borderId="0" xfId="0" applyFont="1" applyAlignment="1">
      <alignment horizontal="right"/>
    </xf>
    <xf numFmtId="0" fontId="11" fillId="0" borderId="0" xfId="0" applyFont="1" applyBorder="1" applyAlignment="1">
      <alignment horizontal="left"/>
    </xf>
    <xf numFmtId="3" fontId="4" fillId="0" borderId="1" xfId="0" applyNumberFormat="1" applyFont="1" applyBorder="1"/>
    <xf numFmtId="0" fontId="4" fillId="0" borderId="1" xfId="0" applyFont="1" applyBorder="1"/>
    <xf numFmtId="0" fontId="11" fillId="0" borderId="0" xfId="0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12" fillId="0" borderId="2" xfId="2" applyBorder="1" applyAlignment="1">
      <alignment vertical="center"/>
    </xf>
    <xf numFmtId="0" fontId="12" fillId="0" borderId="3" xfId="2" applyBorder="1" applyAlignment="1">
      <alignment vertical="center"/>
    </xf>
    <xf numFmtId="0" fontId="12" fillId="0" borderId="4" xfId="2" applyBorder="1" applyAlignment="1">
      <alignment vertical="center"/>
    </xf>
    <xf numFmtId="0" fontId="12" fillId="0" borderId="5" xfId="2" applyBorder="1" applyAlignment="1">
      <alignment vertical="center"/>
    </xf>
    <xf numFmtId="0" fontId="12" fillId="0" borderId="0" xfId="2" applyBorder="1" applyAlignment="1">
      <alignment vertical="center"/>
    </xf>
    <xf numFmtId="0" fontId="12" fillId="0" borderId="3" xfId="2" applyFill="1" applyBorder="1" applyAlignment="1">
      <alignment vertical="center"/>
    </xf>
    <xf numFmtId="0" fontId="12" fillId="0" borderId="4" xfId="2" applyFill="1" applyBorder="1" applyAlignment="1">
      <alignment vertical="center"/>
    </xf>
    <xf numFmtId="0" fontId="12" fillId="0" borderId="0" xfId="2" applyAlignment="1">
      <alignment vertical="center"/>
    </xf>
    <xf numFmtId="0" fontId="12" fillId="0" borderId="9" xfId="2" applyBorder="1" applyAlignment="1">
      <alignment vertical="center"/>
    </xf>
    <xf numFmtId="0" fontId="12" fillId="0" borderId="10" xfId="2" applyBorder="1" applyAlignment="1">
      <alignment vertical="center"/>
    </xf>
    <xf numFmtId="0" fontId="13" fillId="0" borderId="9" xfId="2" applyFont="1" applyFill="1" applyBorder="1" applyAlignment="1">
      <alignment horizontal="center" vertical="center" wrapText="1"/>
    </xf>
    <xf numFmtId="0" fontId="12" fillId="0" borderId="11" xfId="2" applyBorder="1" applyAlignment="1">
      <alignment vertical="center"/>
    </xf>
    <xf numFmtId="0" fontId="12" fillId="0" borderId="0" xfId="2" applyFill="1" applyBorder="1" applyAlignment="1">
      <alignment vertical="center"/>
    </xf>
    <xf numFmtId="0" fontId="12" fillId="0" borderId="9" xfId="2" applyFill="1" applyBorder="1" applyAlignment="1">
      <alignment vertical="center"/>
    </xf>
    <xf numFmtId="1" fontId="12" fillId="0" borderId="0" xfId="2" applyNumberFormat="1" applyBorder="1" applyAlignment="1">
      <alignment vertical="center"/>
    </xf>
    <xf numFmtId="1" fontId="12" fillId="0" borderId="0" xfId="2" applyNumberFormat="1" applyFill="1" applyBorder="1" applyAlignment="1">
      <alignment vertical="center"/>
    </xf>
    <xf numFmtId="1" fontId="12" fillId="0" borderId="9" xfId="2" applyNumberFormat="1" applyFill="1" applyBorder="1" applyAlignment="1">
      <alignment vertical="center"/>
    </xf>
    <xf numFmtId="1" fontId="12" fillId="0" borderId="13" xfId="2" applyNumberFormat="1" applyBorder="1" applyAlignment="1">
      <alignment horizontal="right" vertical="center"/>
    </xf>
    <xf numFmtId="1" fontId="12" fillId="0" borderId="13" xfId="2" applyNumberFormat="1" applyFill="1" applyBorder="1" applyAlignment="1">
      <alignment horizontal="right" vertical="center"/>
    </xf>
    <xf numFmtId="1" fontId="12" fillId="0" borderId="9" xfId="2" applyNumberFormat="1" applyFill="1" applyBorder="1" applyAlignment="1">
      <alignment horizontal="right" vertical="center"/>
    </xf>
    <xf numFmtId="1" fontId="12" fillId="0" borderId="17" xfId="2" applyNumberFormat="1" applyBorder="1" applyAlignment="1">
      <alignment vertical="center"/>
    </xf>
    <xf numFmtId="1" fontId="12" fillId="0" borderId="17" xfId="2" applyNumberFormat="1" applyFill="1" applyBorder="1" applyAlignment="1">
      <alignment vertical="center"/>
    </xf>
    <xf numFmtId="0" fontId="12" fillId="0" borderId="14" xfId="2" applyBorder="1" applyAlignment="1">
      <alignment vertical="center"/>
    </xf>
    <xf numFmtId="1" fontId="12" fillId="0" borderId="15" xfId="2" applyNumberFormat="1" applyBorder="1" applyAlignment="1">
      <alignment vertical="center"/>
    </xf>
    <xf numFmtId="0" fontId="12" fillId="0" borderId="14" xfId="2" applyFill="1" applyBorder="1" applyAlignment="1">
      <alignment vertical="center"/>
    </xf>
    <xf numFmtId="1" fontId="12" fillId="0" borderId="15" xfId="2" applyNumberFormat="1" applyFill="1" applyBorder="1" applyAlignment="1">
      <alignment vertical="center"/>
    </xf>
    <xf numFmtId="0" fontId="12" fillId="0" borderId="16" xfId="2" applyBorder="1" applyAlignment="1">
      <alignment vertical="center"/>
    </xf>
    <xf numFmtId="0" fontId="13" fillId="0" borderId="0" xfId="2" applyFont="1" applyBorder="1" applyAlignment="1">
      <alignment vertical="center"/>
    </xf>
    <xf numFmtId="0" fontId="13" fillId="0" borderId="9" xfId="2" applyFont="1" applyBorder="1" applyAlignment="1">
      <alignment vertical="center"/>
    </xf>
    <xf numFmtId="0" fontId="13" fillId="0" borderId="11" xfId="2" applyFont="1" applyBorder="1" applyAlignment="1">
      <alignment vertical="center"/>
    </xf>
    <xf numFmtId="0" fontId="13" fillId="0" borderId="0" xfId="2" applyFont="1" applyFill="1" applyBorder="1" applyAlignment="1">
      <alignment vertical="center"/>
    </xf>
    <xf numFmtId="0" fontId="13" fillId="0" borderId="9" xfId="2" applyFont="1" applyFill="1" applyBorder="1" applyAlignment="1">
      <alignment vertical="center"/>
    </xf>
    <xf numFmtId="0" fontId="13" fillId="0" borderId="0" xfId="2" applyFont="1" applyAlignment="1">
      <alignment vertical="center"/>
    </xf>
    <xf numFmtId="0" fontId="12" fillId="0" borderId="0" xfId="2" applyBorder="1" applyAlignment="1">
      <alignment horizontal="center" vertical="center"/>
    </xf>
    <xf numFmtId="0" fontId="12" fillId="0" borderId="9" xfId="2" applyBorder="1" applyAlignment="1">
      <alignment horizontal="center" vertical="center"/>
    </xf>
    <xf numFmtId="0" fontId="12" fillId="0" borderId="11" xfId="2" applyBorder="1" applyAlignment="1">
      <alignment horizontal="center" vertical="center"/>
    </xf>
    <xf numFmtId="0" fontId="14" fillId="0" borderId="20" xfId="2" applyFont="1" applyFill="1" applyBorder="1" applyAlignment="1">
      <alignment horizontal="center" vertical="center" wrapText="1"/>
    </xf>
    <xf numFmtId="0" fontId="14" fillId="0" borderId="21" xfId="2" applyFont="1" applyFill="1" applyBorder="1" applyAlignment="1">
      <alignment horizontal="center" vertical="center" wrapText="1"/>
    </xf>
    <xf numFmtId="0" fontId="12" fillId="0" borderId="0" xfId="2" applyFill="1" applyBorder="1" applyAlignment="1">
      <alignment horizontal="center" vertical="center"/>
    </xf>
    <xf numFmtId="0" fontId="12" fillId="0" borderId="9" xfId="2" applyFill="1" applyBorder="1" applyAlignment="1">
      <alignment horizontal="center" vertical="center"/>
    </xf>
    <xf numFmtId="0" fontId="12" fillId="0" borderId="0" xfId="2" applyAlignment="1">
      <alignment horizontal="center" vertical="center"/>
    </xf>
    <xf numFmtId="2" fontId="12" fillId="0" borderId="15" xfId="2" applyNumberFormat="1" applyBorder="1" applyAlignment="1">
      <alignment vertical="center"/>
    </xf>
    <xf numFmtId="2" fontId="12" fillId="0" borderId="15" xfId="2" applyNumberFormat="1" applyFill="1" applyBorder="1" applyAlignment="1">
      <alignment vertical="center"/>
    </xf>
    <xf numFmtId="2" fontId="12" fillId="0" borderId="17" xfId="2" applyNumberFormat="1" applyBorder="1" applyAlignment="1">
      <alignment vertical="center"/>
    </xf>
    <xf numFmtId="0" fontId="12" fillId="0" borderId="16" xfId="2" applyBorder="1" applyAlignment="1">
      <alignment vertical="center" wrapText="1"/>
    </xf>
    <xf numFmtId="0" fontId="12" fillId="0" borderId="16" xfId="2" applyFill="1" applyBorder="1" applyAlignment="1">
      <alignment vertical="center" wrapText="1"/>
    </xf>
    <xf numFmtId="2" fontId="12" fillId="0" borderId="17" xfId="2" applyNumberFormat="1" applyFill="1" applyBorder="1" applyAlignment="1">
      <alignment vertical="center"/>
    </xf>
    <xf numFmtId="0" fontId="12" fillId="0" borderId="22" xfId="2" applyBorder="1" applyAlignment="1">
      <alignment vertical="center"/>
    </xf>
    <xf numFmtId="0" fontId="12" fillId="0" borderId="23" xfId="2" applyBorder="1" applyAlignment="1">
      <alignment vertical="center"/>
    </xf>
    <xf numFmtId="0" fontId="12" fillId="0" borderId="24" xfId="2" applyBorder="1" applyAlignment="1">
      <alignment vertical="center"/>
    </xf>
    <xf numFmtId="0" fontId="12" fillId="0" borderId="25" xfId="2" applyBorder="1" applyAlignment="1">
      <alignment vertical="center"/>
    </xf>
    <xf numFmtId="0" fontId="12" fillId="0" borderId="23" xfId="2" applyFill="1" applyBorder="1" applyAlignment="1">
      <alignment vertical="center"/>
    </xf>
    <xf numFmtId="0" fontId="12" fillId="0" borderId="24" xfId="2" applyFill="1" applyBorder="1" applyAlignment="1">
      <alignment vertical="center"/>
    </xf>
    <xf numFmtId="1" fontId="12" fillId="0" borderId="0" xfId="2" applyNumberFormat="1" applyAlignment="1">
      <alignment vertical="center"/>
    </xf>
    <xf numFmtId="0" fontId="12" fillId="0" borderId="0" xfId="2" applyFill="1" applyAlignment="1">
      <alignment vertical="center"/>
    </xf>
    <xf numFmtId="1" fontId="12" fillId="0" borderId="0" xfId="2" applyNumberFormat="1" applyFill="1" applyAlignment="1">
      <alignment vertical="center"/>
    </xf>
    <xf numFmtId="2" fontId="12" fillId="0" borderId="0" xfId="2" applyNumberFormat="1" applyAlignment="1">
      <alignment vertical="center"/>
    </xf>
    <xf numFmtId="2" fontId="12" fillId="0" borderId="0" xfId="2" applyNumberFormat="1" applyFill="1" applyAlignment="1">
      <alignment vertical="center"/>
    </xf>
    <xf numFmtId="164" fontId="12" fillId="0" borderId="0" xfId="2" applyNumberFormat="1" applyBorder="1" applyAlignment="1">
      <alignment vertical="center"/>
    </xf>
    <xf numFmtId="0" fontId="12" fillId="0" borderId="12" xfId="2" applyBorder="1" applyAlignment="1">
      <alignment vertical="center"/>
    </xf>
    <xf numFmtId="1" fontId="12" fillId="0" borderId="13" xfId="2" applyNumberFormat="1" applyBorder="1" applyAlignment="1">
      <alignment vertical="center"/>
    </xf>
    <xf numFmtId="0" fontId="14" fillId="0" borderId="10" xfId="2" applyFont="1" applyBorder="1" applyAlignment="1">
      <alignment horizontal="center" vertical="center" wrapText="1"/>
    </xf>
    <xf numFmtId="0" fontId="14" fillId="0" borderId="27" xfId="2" applyFont="1" applyBorder="1" applyAlignment="1">
      <alignment horizontal="center" vertical="center" wrapText="1"/>
    </xf>
    <xf numFmtId="2" fontId="12" fillId="0" borderId="13" xfId="2" applyNumberFormat="1" applyBorder="1" applyAlignment="1">
      <alignment vertical="center"/>
    </xf>
    <xf numFmtId="2" fontId="12" fillId="0" borderId="23" xfId="2" applyNumberFormat="1" applyBorder="1" applyAlignment="1">
      <alignment vertical="center"/>
    </xf>
    <xf numFmtId="0" fontId="12" fillId="0" borderId="0" xfId="2"/>
    <xf numFmtId="0" fontId="12" fillId="0" borderId="11" xfId="2" applyFont="1" applyBorder="1" applyAlignment="1">
      <alignment vertical="center" wrapText="1"/>
    </xf>
    <xf numFmtId="0" fontId="12" fillId="0" borderId="0" xfId="2" applyFont="1" applyBorder="1" applyAlignment="1">
      <alignment vertical="center" wrapText="1"/>
    </xf>
    <xf numFmtId="0" fontId="13" fillId="0" borderId="0" xfId="2" applyFont="1"/>
    <xf numFmtId="0" fontId="14" fillId="0" borderId="14" xfId="2" applyFont="1" applyBorder="1" applyAlignment="1">
      <alignment horizontal="center" vertical="center" wrapText="1"/>
    </xf>
    <xf numFmtId="0" fontId="14" fillId="0" borderId="15" xfId="2" applyFont="1" applyBorder="1" applyAlignment="1">
      <alignment horizontal="center" vertical="center" wrapText="1"/>
    </xf>
    <xf numFmtId="0" fontId="12" fillId="0" borderId="33" xfId="2" applyBorder="1" applyAlignment="1">
      <alignment vertical="center"/>
    </xf>
    <xf numFmtId="0" fontId="12" fillId="0" borderId="14" xfId="2" applyBorder="1" applyAlignment="1">
      <alignment vertical="center" wrapText="1"/>
    </xf>
    <xf numFmtId="0" fontId="12" fillId="0" borderId="34" xfId="2" applyBorder="1" applyAlignment="1">
      <alignment vertical="center" wrapText="1"/>
    </xf>
    <xf numFmtId="2" fontId="12" fillId="0" borderId="0" xfId="2" applyNumberFormat="1" applyBorder="1" applyAlignment="1">
      <alignment vertical="center"/>
    </xf>
    <xf numFmtId="0" fontId="12" fillId="0" borderId="0" xfId="2" applyBorder="1"/>
    <xf numFmtId="1" fontId="16" fillId="0" borderId="15" xfId="2" applyNumberFormat="1" applyFont="1" applyFill="1" applyBorder="1" applyAlignment="1">
      <alignment vertical="center"/>
    </xf>
    <xf numFmtId="1" fontId="16" fillId="0" borderId="15" xfId="2" applyNumberFormat="1" applyFont="1" applyBorder="1" applyAlignment="1">
      <alignment vertical="center"/>
    </xf>
    <xf numFmtId="0" fontId="12" fillId="0" borderId="35" xfId="2" applyBorder="1" applyAlignment="1">
      <alignment vertical="center"/>
    </xf>
    <xf numFmtId="2" fontId="12" fillId="0" borderId="35" xfId="2" applyNumberFormat="1" applyBorder="1" applyAlignment="1">
      <alignment vertical="center"/>
    </xf>
    <xf numFmtId="0" fontId="16" fillId="0" borderId="36" xfId="3" applyBorder="1" applyAlignment="1">
      <alignment vertical="center"/>
    </xf>
    <xf numFmtId="0" fontId="16" fillId="0" borderId="37" xfId="3" applyBorder="1" applyAlignment="1">
      <alignment vertical="center"/>
    </xf>
    <xf numFmtId="0" fontId="16" fillId="0" borderId="38" xfId="3" applyBorder="1" applyAlignment="1">
      <alignment vertical="center"/>
    </xf>
    <xf numFmtId="0" fontId="16" fillId="0" borderId="37" xfId="3" applyBorder="1"/>
    <xf numFmtId="0" fontId="16" fillId="0" borderId="0" xfId="3"/>
    <xf numFmtId="0" fontId="16" fillId="0" borderId="9" xfId="3" applyBorder="1" applyAlignment="1">
      <alignment vertical="center"/>
    </xf>
    <xf numFmtId="0" fontId="16" fillId="0" borderId="11" xfId="3" applyBorder="1" applyAlignment="1">
      <alignment vertical="center"/>
    </xf>
    <xf numFmtId="0" fontId="16" fillId="0" borderId="0" xfId="3" applyBorder="1" applyAlignment="1">
      <alignment vertical="center"/>
    </xf>
    <xf numFmtId="1" fontId="16" fillId="0" borderId="0" xfId="3" applyNumberFormat="1" applyBorder="1" applyAlignment="1">
      <alignment vertical="center"/>
    </xf>
    <xf numFmtId="1" fontId="16" fillId="0" borderId="13" xfId="3" applyNumberFormat="1" applyBorder="1" applyAlignment="1">
      <alignment horizontal="right" vertical="center"/>
    </xf>
    <xf numFmtId="1" fontId="16" fillId="0" borderId="17" xfId="3" applyNumberFormat="1" applyBorder="1" applyAlignment="1">
      <alignment vertical="center"/>
    </xf>
    <xf numFmtId="0" fontId="16" fillId="0" borderId="14" xfId="3" applyBorder="1" applyAlignment="1">
      <alignment vertical="center"/>
    </xf>
    <xf numFmtId="1" fontId="16" fillId="0" borderId="9" xfId="3" applyNumberFormat="1" applyBorder="1" applyAlignment="1">
      <alignment vertical="center"/>
    </xf>
    <xf numFmtId="0" fontId="16" fillId="0" borderId="16" xfId="3" applyBorder="1" applyAlignment="1">
      <alignment vertical="center"/>
    </xf>
    <xf numFmtId="0" fontId="13" fillId="0" borderId="0" xfId="3" applyFont="1" applyBorder="1" applyAlignment="1">
      <alignment vertical="center"/>
    </xf>
    <xf numFmtId="0" fontId="13" fillId="0" borderId="9" xfId="3" applyFont="1" applyBorder="1" applyAlignment="1">
      <alignment vertical="center"/>
    </xf>
    <xf numFmtId="0" fontId="17" fillId="0" borderId="14" xfId="3" applyFont="1" applyBorder="1" applyAlignment="1">
      <alignment horizontal="center" vertical="center" wrapText="1"/>
    </xf>
    <xf numFmtId="0" fontId="17" fillId="0" borderId="15" xfId="3" applyFont="1" applyBorder="1" applyAlignment="1">
      <alignment horizontal="center" vertical="center" wrapText="1"/>
    </xf>
    <xf numFmtId="0" fontId="16" fillId="0" borderId="0" xfId="3" applyBorder="1" applyAlignment="1">
      <alignment horizontal="center" vertical="center"/>
    </xf>
    <xf numFmtId="0" fontId="16" fillId="0" borderId="9" xfId="3" applyBorder="1" applyAlignment="1">
      <alignment horizontal="center" vertical="center"/>
    </xf>
    <xf numFmtId="2" fontId="16" fillId="0" borderId="15" xfId="3" applyNumberFormat="1" applyBorder="1" applyAlignment="1">
      <alignment vertical="center"/>
    </xf>
    <xf numFmtId="2" fontId="16" fillId="0" borderId="17" xfId="3" applyNumberFormat="1" applyBorder="1" applyAlignment="1">
      <alignment vertical="center"/>
    </xf>
    <xf numFmtId="0" fontId="16" fillId="0" borderId="23" xfId="3" applyBorder="1" applyAlignment="1">
      <alignment vertical="center"/>
    </xf>
    <xf numFmtId="0" fontId="16" fillId="0" borderId="24" xfId="3" applyBorder="1" applyAlignment="1">
      <alignment vertical="center"/>
    </xf>
    <xf numFmtId="0" fontId="16" fillId="0" borderId="0" xfId="3" applyAlignment="1">
      <alignment vertical="center"/>
    </xf>
    <xf numFmtId="1" fontId="16" fillId="0" borderId="0" xfId="3" applyNumberFormat="1" applyAlignment="1">
      <alignment vertical="center"/>
    </xf>
    <xf numFmtId="2" fontId="16" fillId="0" borderId="0" xfId="3" applyNumberFormat="1" applyAlignment="1">
      <alignment vertical="center"/>
    </xf>
    <xf numFmtId="2" fontId="12" fillId="0" borderId="0" xfId="2" applyNumberFormat="1" applyBorder="1"/>
    <xf numFmtId="0" fontId="11" fillId="0" borderId="12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39" xfId="0" applyFont="1" applyBorder="1" applyAlignment="1">
      <alignment horizontal="left"/>
    </xf>
    <xf numFmtId="1" fontId="12" fillId="0" borderId="40" xfId="2" applyNumberFormat="1" applyBorder="1" applyAlignment="1">
      <alignment vertical="center"/>
    </xf>
    <xf numFmtId="1" fontId="12" fillId="0" borderId="3" xfId="2" applyNumberFormat="1" applyBorder="1" applyAlignment="1">
      <alignment vertical="center"/>
    </xf>
    <xf numFmtId="0" fontId="12" fillId="0" borderId="12" xfId="2" applyFill="1" applyBorder="1" applyAlignment="1">
      <alignment vertical="center"/>
    </xf>
    <xf numFmtId="1" fontId="12" fillId="0" borderId="13" xfId="2" applyNumberFormat="1" applyFill="1" applyBorder="1" applyAlignment="1">
      <alignment vertical="center"/>
    </xf>
    <xf numFmtId="0" fontId="12" fillId="0" borderId="16" xfId="2" applyFill="1" applyBorder="1" applyAlignment="1">
      <alignment vertical="center"/>
    </xf>
    <xf numFmtId="1" fontId="16" fillId="0" borderId="15" xfId="3" applyNumberFormat="1" applyFill="1" applyBorder="1" applyAlignment="1">
      <alignment vertical="center"/>
    </xf>
    <xf numFmtId="2" fontId="12" fillId="0" borderId="0" xfId="2" applyNumberFormat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14" xfId="2" applyFont="1" applyBorder="1" applyAlignment="1">
      <alignment vertical="center" wrapText="1"/>
    </xf>
    <xf numFmtId="0" fontId="12" fillId="0" borderId="15" xfId="2" applyFont="1" applyBorder="1" applyAlignment="1">
      <alignment vertical="center" wrapText="1"/>
    </xf>
    <xf numFmtId="0" fontId="12" fillId="0" borderId="14" xfId="2" applyFont="1" applyFill="1" applyBorder="1" applyAlignment="1">
      <alignment vertical="center" wrapText="1"/>
    </xf>
    <xf numFmtId="0" fontId="12" fillId="0" borderId="15" xfId="2" applyFont="1" applyFill="1" applyBorder="1" applyAlignment="1">
      <alignment vertical="center" wrapText="1"/>
    </xf>
    <xf numFmtId="0" fontId="12" fillId="0" borderId="16" xfId="2" applyFont="1" applyBorder="1" applyAlignment="1">
      <alignment vertical="center" wrapText="1"/>
    </xf>
    <xf numFmtId="0" fontId="12" fillId="0" borderId="17" xfId="2" applyFont="1" applyBorder="1" applyAlignment="1">
      <alignment vertical="center" wrapText="1"/>
    </xf>
    <xf numFmtId="0" fontId="12" fillId="0" borderId="16" xfId="2" applyFont="1" applyFill="1" applyBorder="1" applyAlignment="1">
      <alignment vertical="center" wrapText="1"/>
    </xf>
    <xf numFmtId="0" fontId="12" fillId="0" borderId="17" xfId="2" applyFont="1" applyFill="1" applyBorder="1" applyAlignment="1">
      <alignment vertical="center" wrapText="1"/>
    </xf>
    <xf numFmtId="0" fontId="13" fillId="0" borderId="6" xfId="2" applyFont="1" applyBorder="1" applyAlignment="1">
      <alignment horizontal="center" vertical="center" wrapText="1"/>
    </xf>
    <xf numFmtId="0" fontId="13" fillId="0" borderId="7" xfId="2" applyFont="1" applyBorder="1" applyAlignment="1">
      <alignment horizontal="center" vertical="center" wrapText="1"/>
    </xf>
    <xf numFmtId="0" fontId="13" fillId="0" borderId="8" xfId="2" applyFont="1" applyBorder="1" applyAlignment="1">
      <alignment horizontal="center" vertical="center" wrapText="1"/>
    </xf>
    <xf numFmtId="0" fontId="13" fillId="0" borderId="6" xfId="2" applyFont="1" applyFill="1" applyBorder="1" applyAlignment="1">
      <alignment horizontal="center" vertical="center" wrapText="1"/>
    </xf>
    <xf numFmtId="0" fontId="13" fillId="0" borderId="7" xfId="2" applyFont="1" applyFill="1" applyBorder="1" applyAlignment="1">
      <alignment horizontal="center" vertical="center" wrapText="1"/>
    </xf>
    <xf numFmtId="0" fontId="13" fillId="0" borderId="8" xfId="2" applyFont="1" applyFill="1" applyBorder="1" applyAlignment="1">
      <alignment horizontal="center" vertical="center" wrapText="1"/>
    </xf>
    <xf numFmtId="0" fontId="14" fillId="0" borderId="12" xfId="2" applyFont="1" applyBorder="1" applyAlignment="1">
      <alignment vertical="center" wrapText="1"/>
    </xf>
    <xf numFmtId="0" fontId="12" fillId="0" borderId="13" xfId="2" applyBorder="1" applyAlignment="1">
      <alignment vertical="center" wrapText="1"/>
    </xf>
    <xf numFmtId="0" fontId="14" fillId="0" borderId="12" xfId="2" applyFont="1" applyFill="1" applyBorder="1" applyAlignment="1">
      <alignment vertical="center" wrapText="1"/>
    </xf>
    <xf numFmtId="0" fontId="12" fillId="0" borderId="13" xfId="2" applyFill="1" applyBorder="1" applyAlignment="1">
      <alignment vertical="center" wrapText="1"/>
    </xf>
    <xf numFmtId="0" fontId="14" fillId="0" borderId="5" xfId="2" applyFont="1" applyBorder="1" applyAlignment="1">
      <alignment vertical="center" wrapText="1"/>
    </xf>
    <xf numFmtId="0" fontId="12" fillId="0" borderId="26" xfId="2" applyBorder="1" applyAlignment="1">
      <alignment vertical="center" wrapText="1"/>
    </xf>
    <xf numFmtId="0" fontId="14" fillId="0" borderId="5" xfId="2" applyFont="1" applyFill="1" applyBorder="1" applyAlignment="1">
      <alignment vertical="center" wrapText="1"/>
    </xf>
    <xf numFmtId="0" fontId="12" fillId="0" borderId="26" xfId="2" applyFill="1" applyBorder="1" applyAlignment="1">
      <alignment vertical="center" wrapText="1"/>
    </xf>
    <xf numFmtId="0" fontId="15" fillId="0" borderId="12" xfId="2" applyFont="1" applyBorder="1" applyAlignment="1">
      <alignment vertical="center" wrapText="1"/>
    </xf>
    <xf numFmtId="0" fontId="13" fillId="0" borderId="13" xfId="2" applyFont="1" applyBorder="1" applyAlignment="1">
      <alignment vertical="center" wrapText="1"/>
    </xf>
    <xf numFmtId="0" fontId="15" fillId="0" borderId="12" xfId="2" applyFont="1" applyFill="1" applyBorder="1" applyAlignment="1">
      <alignment vertical="center" wrapText="1"/>
    </xf>
    <xf numFmtId="0" fontId="13" fillId="0" borderId="13" xfId="2" applyFont="1" applyFill="1" applyBorder="1" applyAlignment="1">
      <alignment vertical="center" wrapText="1"/>
    </xf>
    <xf numFmtId="0" fontId="14" fillId="0" borderId="12" xfId="2" applyFont="1" applyBorder="1" applyAlignment="1">
      <alignment vertical="center"/>
    </xf>
    <xf numFmtId="0" fontId="14" fillId="0" borderId="18" xfId="2" applyFont="1" applyBorder="1" applyAlignment="1">
      <alignment vertical="center"/>
    </xf>
    <xf numFmtId="0" fontId="14" fillId="0" borderId="12" xfId="2" applyFont="1" applyFill="1" applyBorder="1" applyAlignment="1">
      <alignment vertical="center"/>
    </xf>
    <xf numFmtId="0" fontId="12" fillId="0" borderId="18" xfId="2" applyFill="1" applyBorder="1" applyAlignment="1">
      <alignment vertical="center"/>
    </xf>
    <xf numFmtId="0" fontId="14" fillId="0" borderId="16" xfId="2" applyFont="1" applyBorder="1" applyAlignment="1">
      <alignment vertical="center" wrapText="1"/>
    </xf>
    <xf numFmtId="0" fontId="12" fillId="0" borderId="19" xfId="2" applyBorder="1" applyAlignment="1">
      <alignment vertical="center" wrapText="1"/>
    </xf>
    <xf numFmtId="0" fontId="14" fillId="0" borderId="16" xfId="2" applyFont="1" applyFill="1" applyBorder="1" applyAlignment="1">
      <alignment vertical="center" wrapText="1"/>
    </xf>
    <xf numFmtId="0" fontId="12" fillId="0" borderId="19" xfId="2" applyFill="1" applyBorder="1" applyAlignment="1">
      <alignment vertical="center" wrapText="1"/>
    </xf>
    <xf numFmtId="0" fontId="14" fillId="0" borderId="13" xfId="2" applyFont="1" applyBorder="1" applyAlignment="1">
      <alignment vertical="center" wrapText="1"/>
    </xf>
    <xf numFmtId="0" fontId="15" fillId="0" borderId="6" xfId="2" applyFont="1" applyBorder="1" applyAlignment="1">
      <alignment horizontal="left" vertical="center" wrapText="1"/>
    </xf>
    <xf numFmtId="0" fontId="15" fillId="0" borderId="7" xfId="2" applyFont="1" applyBorder="1" applyAlignment="1">
      <alignment horizontal="left" vertical="center" wrapText="1"/>
    </xf>
    <xf numFmtId="0" fontId="15" fillId="0" borderId="8" xfId="2" applyFont="1" applyBorder="1" applyAlignment="1">
      <alignment horizontal="left" vertical="center" wrapText="1"/>
    </xf>
    <xf numFmtId="0" fontId="14" fillId="0" borderId="28" xfId="2" applyFont="1" applyBorder="1" applyAlignment="1">
      <alignment vertical="center"/>
    </xf>
    <xf numFmtId="0" fontId="14" fillId="0" borderId="29" xfId="2" applyFont="1" applyBorder="1" applyAlignment="1">
      <alignment vertical="center"/>
    </xf>
    <xf numFmtId="0" fontId="14" fillId="0" borderId="30" xfId="2" applyFont="1" applyBorder="1" applyAlignment="1">
      <alignment vertical="center" wrapText="1"/>
    </xf>
    <xf numFmtId="0" fontId="14" fillId="0" borderId="31" xfId="2" applyFont="1" applyBorder="1" applyAlignment="1">
      <alignment vertical="center" wrapText="1"/>
    </xf>
    <xf numFmtId="0" fontId="14" fillId="0" borderId="28" xfId="2" applyFont="1" applyBorder="1" applyAlignment="1">
      <alignment vertical="center" wrapText="1"/>
    </xf>
    <xf numFmtId="0" fontId="14" fillId="0" borderId="32" xfId="2" applyFont="1" applyBorder="1" applyAlignment="1">
      <alignment vertical="center" wrapText="1"/>
    </xf>
    <xf numFmtId="0" fontId="15" fillId="0" borderId="13" xfId="2" applyFont="1" applyBorder="1" applyAlignment="1">
      <alignment vertical="center" wrapText="1"/>
    </xf>
    <xf numFmtId="0" fontId="13" fillId="0" borderId="6" xfId="3" applyFont="1" applyBorder="1" applyAlignment="1">
      <alignment horizontal="center" vertical="center" wrapText="1"/>
    </xf>
    <xf numFmtId="0" fontId="13" fillId="0" borderId="7" xfId="3" applyFont="1" applyBorder="1" applyAlignment="1">
      <alignment horizontal="center" vertical="center" wrapText="1"/>
    </xf>
    <xf numFmtId="0" fontId="13" fillId="0" borderId="8" xfId="3" applyFont="1" applyBorder="1" applyAlignment="1">
      <alignment horizontal="center" vertical="center" wrapText="1"/>
    </xf>
    <xf numFmtId="0" fontId="17" fillId="0" borderId="12" xfId="3" applyFont="1" applyBorder="1" applyAlignment="1">
      <alignment vertical="center" wrapText="1"/>
    </xf>
    <xf numFmtId="0" fontId="16" fillId="0" borderId="13" xfId="3" applyBorder="1" applyAlignment="1">
      <alignment vertical="center" wrapText="1"/>
    </xf>
    <xf numFmtId="0" fontId="16" fillId="0" borderId="14" xfId="3" applyFont="1" applyBorder="1" applyAlignment="1">
      <alignment vertical="center" wrapText="1"/>
    </xf>
    <xf numFmtId="0" fontId="16" fillId="0" borderId="15" xfId="3" applyFont="1" applyBorder="1" applyAlignment="1">
      <alignment vertical="center" wrapText="1"/>
    </xf>
    <xf numFmtId="0" fontId="15" fillId="0" borderId="12" xfId="3" applyFont="1" applyBorder="1" applyAlignment="1">
      <alignment vertical="center" wrapText="1"/>
    </xf>
    <xf numFmtId="0" fontId="13" fillId="0" borderId="13" xfId="3" applyFont="1" applyBorder="1" applyAlignment="1">
      <alignment vertical="center" wrapText="1"/>
    </xf>
    <xf numFmtId="0" fontId="16" fillId="0" borderId="16" xfId="3" applyFont="1" applyBorder="1" applyAlignment="1">
      <alignment vertical="center" wrapText="1"/>
    </xf>
    <xf numFmtId="0" fontId="16" fillId="0" borderId="17" xfId="3" applyFont="1" applyBorder="1" applyAlignment="1">
      <alignment vertical="center" wrapText="1"/>
    </xf>
    <xf numFmtId="0" fontId="17" fillId="0" borderId="12" xfId="3" applyFont="1" applyBorder="1" applyAlignment="1">
      <alignment vertical="center"/>
    </xf>
    <xf numFmtId="0" fontId="17" fillId="0" borderId="18" xfId="3" applyFont="1" applyBorder="1" applyAlignment="1">
      <alignment vertical="center"/>
    </xf>
    <xf numFmtId="0" fontId="17" fillId="0" borderId="16" xfId="3" applyFont="1" applyBorder="1" applyAlignment="1">
      <alignment vertical="center" wrapText="1"/>
    </xf>
    <xf numFmtId="0" fontId="16" fillId="0" borderId="19" xfId="3" applyBorder="1" applyAlignment="1">
      <alignment vertical="center" wrapText="1"/>
    </xf>
  </cellXfs>
  <cellStyles count="4">
    <cellStyle name="Normal" xfId="0" builtinId="0"/>
    <cellStyle name="Normal 2" xfId="2"/>
    <cellStyle name="Normal 3" xfId="3"/>
    <cellStyle name="Porcentaj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1"/>
  <sheetViews>
    <sheetView topLeftCell="D25" zoomScaleNormal="100" workbookViewId="0">
      <selection activeCell="X32" sqref="X32"/>
    </sheetView>
  </sheetViews>
  <sheetFormatPr baseColWidth="10" defaultRowHeight="12.75" x14ac:dyDescent="0.2"/>
  <cols>
    <col min="1" max="1" width="16.7109375" customWidth="1"/>
    <col min="2" max="3" width="8.5703125" customWidth="1"/>
    <col min="4" max="4" width="10" customWidth="1"/>
    <col min="5" max="5" width="8.5703125" customWidth="1"/>
    <col min="6" max="6" width="9.140625" bestFit="1" customWidth="1"/>
    <col min="7" max="12" width="8.5703125" customWidth="1"/>
    <col min="13" max="13" width="9" customWidth="1"/>
    <col min="14" max="14" width="8.5703125" customWidth="1"/>
    <col min="15" max="15" width="4.42578125" customWidth="1"/>
    <col min="16" max="17" width="8.5703125" customWidth="1"/>
    <col min="18" max="18" width="9.42578125" customWidth="1"/>
    <col min="19" max="20" width="8.7109375" customWidth="1"/>
    <col min="21" max="21" width="8.85546875" bestFit="1" customWidth="1"/>
    <col min="22" max="22" width="11.42578125" style="4"/>
  </cols>
  <sheetData>
    <row r="1" spans="1:22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  <c r="O1" s="1"/>
      <c r="P1" s="2"/>
      <c r="Q1" s="2"/>
      <c r="R1" s="2"/>
      <c r="S1" s="3"/>
      <c r="T1" s="3"/>
    </row>
    <row r="3" spans="1:22" ht="30.75" x14ac:dyDescent="0.45">
      <c r="A3" s="5" t="s">
        <v>2</v>
      </c>
      <c r="J3" s="6"/>
    </row>
    <row r="5" spans="1:22" x14ac:dyDescent="0.2">
      <c r="B5" s="151" t="s">
        <v>3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2"/>
      <c r="P5" s="151" t="s">
        <v>4</v>
      </c>
      <c r="Q5" s="151"/>
      <c r="R5" s="151"/>
      <c r="S5" s="151"/>
      <c r="T5" s="151"/>
      <c r="U5" s="152"/>
      <c r="V5" s="7" t="s">
        <v>5</v>
      </c>
    </row>
    <row r="6" spans="1:22" x14ac:dyDescent="0.2">
      <c r="N6" s="8"/>
      <c r="P6" s="153" t="s">
        <v>6</v>
      </c>
      <c r="Q6" s="153"/>
      <c r="U6" s="8"/>
    </row>
    <row r="7" spans="1:22" x14ac:dyDescent="0.2">
      <c r="B7" s="9" t="s">
        <v>7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9" t="s">
        <v>13</v>
      </c>
      <c r="I7" s="9" t="s">
        <v>14</v>
      </c>
      <c r="J7" s="9" t="s">
        <v>15</v>
      </c>
      <c r="K7" s="9" t="s">
        <v>16</v>
      </c>
      <c r="L7" s="10" t="s">
        <v>17</v>
      </c>
      <c r="M7" s="10" t="s">
        <v>18</v>
      </c>
      <c r="N7" s="11" t="s">
        <v>5</v>
      </c>
      <c r="P7" s="12" t="s">
        <v>19</v>
      </c>
      <c r="Q7" s="12" t="s">
        <v>20</v>
      </c>
      <c r="R7" s="12" t="s">
        <v>9</v>
      </c>
      <c r="S7" s="12" t="s">
        <v>14</v>
      </c>
      <c r="T7" s="12" t="s">
        <v>21</v>
      </c>
      <c r="U7" s="11" t="s">
        <v>5</v>
      </c>
    </row>
    <row r="8" spans="1:22" x14ac:dyDescent="0.2">
      <c r="A8" s="13" t="s">
        <v>22</v>
      </c>
      <c r="B8" s="14">
        <v>3469</v>
      </c>
      <c r="C8" s="14">
        <v>59</v>
      </c>
      <c r="D8" s="14">
        <v>722</v>
      </c>
      <c r="E8" s="14">
        <v>11201</v>
      </c>
      <c r="F8" s="14">
        <v>161</v>
      </c>
      <c r="G8" s="14">
        <v>96</v>
      </c>
      <c r="H8" s="14">
        <v>297</v>
      </c>
      <c r="I8" s="14">
        <v>337</v>
      </c>
      <c r="J8" s="14">
        <v>629</v>
      </c>
      <c r="K8" s="14">
        <v>9276</v>
      </c>
      <c r="L8" s="14">
        <v>533</v>
      </c>
      <c r="M8" s="14">
        <v>1070</v>
      </c>
      <c r="N8" s="15">
        <f>SUM(B8:M8)</f>
        <v>27850</v>
      </c>
      <c r="P8" s="14">
        <v>224</v>
      </c>
      <c r="Q8" s="14">
        <v>54</v>
      </c>
      <c r="R8" s="14">
        <v>29</v>
      </c>
      <c r="S8" s="14">
        <v>19</v>
      </c>
      <c r="T8" s="14">
        <v>377</v>
      </c>
      <c r="U8" s="16">
        <f>SUM(P8:T8)</f>
        <v>703</v>
      </c>
      <c r="V8" s="17">
        <f>N8+U8</f>
        <v>28553</v>
      </c>
    </row>
    <row r="9" spans="1:22" x14ac:dyDescent="0.2">
      <c r="A9" s="13" t="s">
        <v>23</v>
      </c>
      <c r="B9" s="14">
        <v>1744</v>
      </c>
      <c r="C9" s="14">
        <v>49</v>
      </c>
      <c r="D9" s="14">
        <v>467</v>
      </c>
      <c r="E9" s="14">
        <v>5695</v>
      </c>
      <c r="F9" s="14">
        <v>121</v>
      </c>
      <c r="G9" s="14">
        <v>75</v>
      </c>
      <c r="H9" s="14">
        <v>231</v>
      </c>
      <c r="I9" s="14">
        <v>207</v>
      </c>
      <c r="J9" s="14">
        <v>441</v>
      </c>
      <c r="K9" s="14">
        <v>4866</v>
      </c>
      <c r="L9" s="14">
        <v>343</v>
      </c>
      <c r="M9" s="14">
        <v>895</v>
      </c>
      <c r="N9" s="15">
        <f>SUM(B9:M9)</f>
        <v>15134</v>
      </c>
      <c r="P9" s="14">
        <v>180</v>
      </c>
      <c r="Q9" s="14">
        <v>30</v>
      </c>
      <c r="R9" s="14">
        <v>26</v>
      </c>
      <c r="S9" s="14">
        <v>17</v>
      </c>
      <c r="T9" s="14">
        <v>78</v>
      </c>
      <c r="U9" s="16">
        <f>SUM(P9:T9)</f>
        <v>331</v>
      </c>
      <c r="V9" s="17">
        <f>N9+U9</f>
        <v>15465</v>
      </c>
    </row>
    <row r="10" spans="1:22" x14ac:dyDescent="0.2">
      <c r="A10" s="13" t="s">
        <v>24</v>
      </c>
      <c r="B10" s="18">
        <f>B9/B8</f>
        <v>0.50273854136638796</v>
      </c>
      <c r="C10" s="18">
        <f t="shared" ref="C10:M10" si="0">C9/C8</f>
        <v>0.83050847457627119</v>
      </c>
      <c r="D10" s="18">
        <f t="shared" si="0"/>
        <v>0.64681440443213301</v>
      </c>
      <c r="E10" s="18">
        <f t="shared" si="0"/>
        <v>0.50843674671904293</v>
      </c>
      <c r="F10" s="18">
        <f t="shared" si="0"/>
        <v>0.75155279503105588</v>
      </c>
      <c r="G10" s="18">
        <f t="shared" si="0"/>
        <v>0.78125</v>
      </c>
      <c r="H10" s="18">
        <f t="shared" si="0"/>
        <v>0.77777777777777779</v>
      </c>
      <c r="I10" s="18">
        <f t="shared" si="0"/>
        <v>0.6142433234421365</v>
      </c>
      <c r="J10" s="18">
        <f t="shared" si="0"/>
        <v>0.70111287758346585</v>
      </c>
      <c r="K10" s="18">
        <f t="shared" si="0"/>
        <v>0.52457956015523932</v>
      </c>
      <c r="L10" s="18">
        <f t="shared" si="0"/>
        <v>0.64352720450281431</v>
      </c>
      <c r="M10" s="18">
        <f t="shared" si="0"/>
        <v>0.83644859813084116</v>
      </c>
      <c r="N10" s="19">
        <f>N9/N8</f>
        <v>0.54341113105924599</v>
      </c>
      <c r="P10" s="18">
        <f>P9/P8</f>
        <v>0.8035714285714286</v>
      </c>
      <c r="Q10" s="18">
        <f t="shared" ref="Q10:T10" si="1">Q9/Q8</f>
        <v>0.55555555555555558</v>
      </c>
      <c r="R10" s="18">
        <f t="shared" si="1"/>
        <v>0.89655172413793105</v>
      </c>
      <c r="S10" s="18">
        <f t="shared" si="1"/>
        <v>0.89473684210526316</v>
      </c>
      <c r="T10" s="18">
        <f t="shared" si="1"/>
        <v>0.20689655172413793</v>
      </c>
      <c r="U10" s="19">
        <f>U9/U8</f>
        <v>0.47083926031294454</v>
      </c>
      <c r="V10" s="20">
        <f>V9/V8</f>
        <v>0.54162434770426926</v>
      </c>
    </row>
    <row r="11" spans="1:22" x14ac:dyDescent="0.2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6"/>
      <c r="P11" s="14"/>
      <c r="Q11" s="14"/>
      <c r="R11" s="14"/>
      <c r="S11" s="14"/>
      <c r="T11" s="14"/>
      <c r="U11" s="16"/>
    </row>
    <row r="12" spans="1:22" x14ac:dyDescent="0.2">
      <c r="A12" s="13" t="s">
        <v>25</v>
      </c>
      <c r="B12" s="21">
        <f>B14-B13</f>
        <v>1706</v>
      </c>
      <c r="C12" s="21">
        <f t="shared" ref="C12:L12" si="2">C14-C13</f>
        <v>43</v>
      </c>
      <c r="D12" s="21">
        <f t="shared" si="2"/>
        <v>461</v>
      </c>
      <c r="E12" s="21">
        <f t="shared" si="2"/>
        <v>5651</v>
      </c>
      <c r="F12" s="21">
        <f t="shared" si="2"/>
        <v>118</v>
      </c>
      <c r="G12" s="21">
        <f t="shared" si="2"/>
        <v>75</v>
      </c>
      <c r="H12" s="21">
        <f t="shared" si="2"/>
        <v>227</v>
      </c>
      <c r="I12" s="21">
        <f t="shared" si="2"/>
        <v>201</v>
      </c>
      <c r="J12" s="21">
        <f t="shared" si="2"/>
        <v>422</v>
      </c>
      <c r="K12" s="21">
        <f t="shared" si="2"/>
        <v>4836</v>
      </c>
      <c r="L12" s="21">
        <f t="shared" si="2"/>
        <v>334</v>
      </c>
      <c r="M12" s="21">
        <v>883</v>
      </c>
      <c r="N12" s="22">
        <f>SUM(B12:M12)</f>
        <v>14957</v>
      </c>
      <c r="O12" s="23"/>
      <c r="P12" s="21">
        <f t="shared" ref="P12:T12" si="3">P14-P13</f>
        <v>177</v>
      </c>
      <c r="Q12" s="21">
        <f t="shared" si="3"/>
        <v>28</v>
      </c>
      <c r="R12" s="21">
        <f t="shared" si="3"/>
        <v>24</v>
      </c>
      <c r="S12" s="21">
        <f t="shared" si="3"/>
        <v>17</v>
      </c>
      <c r="T12" s="21">
        <f t="shared" si="3"/>
        <v>78</v>
      </c>
      <c r="U12" s="16">
        <f>SUM(P12:T12)</f>
        <v>324</v>
      </c>
      <c r="V12" s="17">
        <f>N12+U12</f>
        <v>15281</v>
      </c>
    </row>
    <row r="13" spans="1:22" x14ac:dyDescent="0.2">
      <c r="A13" s="13" t="s">
        <v>26</v>
      </c>
      <c r="B13" s="21">
        <v>29</v>
      </c>
      <c r="C13" s="21">
        <v>5</v>
      </c>
      <c r="D13" s="21">
        <v>5</v>
      </c>
      <c r="E13" s="21">
        <v>25</v>
      </c>
      <c r="F13" s="21">
        <v>2</v>
      </c>
      <c r="G13" s="21">
        <v>0</v>
      </c>
      <c r="H13" s="21">
        <v>3</v>
      </c>
      <c r="I13" s="21">
        <v>6</v>
      </c>
      <c r="J13" s="21">
        <v>9</v>
      </c>
      <c r="K13" s="21">
        <v>18</v>
      </c>
      <c r="L13" s="21">
        <v>7</v>
      </c>
      <c r="M13" s="21">
        <v>7</v>
      </c>
      <c r="N13" s="22">
        <f>SUM(B13:M13)</f>
        <v>116</v>
      </c>
      <c r="O13" s="23"/>
      <c r="P13" s="21">
        <v>2</v>
      </c>
      <c r="Q13" s="21">
        <v>2</v>
      </c>
      <c r="R13" s="21">
        <v>1</v>
      </c>
      <c r="S13" s="21">
        <v>0</v>
      </c>
      <c r="T13" s="21">
        <v>0</v>
      </c>
      <c r="U13" s="16">
        <f>SUM(P13:T13)</f>
        <v>5</v>
      </c>
      <c r="V13" s="17">
        <f>N13+U13</f>
        <v>121</v>
      </c>
    </row>
    <row r="14" spans="1:22" x14ac:dyDescent="0.2">
      <c r="A14" s="13" t="s">
        <v>27</v>
      </c>
      <c r="B14" s="21">
        <f>B16-B15</f>
        <v>1735</v>
      </c>
      <c r="C14" s="21">
        <f t="shared" ref="C14:L14" si="4">C16-C15</f>
        <v>48</v>
      </c>
      <c r="D14" s="21">
        <f t="shared" si="4"/>
        <v>466</v>
      </c>
      <c r="E14" s="21">
        <f t="shared" si="4"/>
        <v>5676</v>
      </c>
      <c r="F14" s="21">
        <f t="shared" si="4"/>
        <v>120</v>
      </c>
      <c r="G14" s="21">
        <f t="shared" si="4"/>
        <v>75</v>
      </c>
      <c r="H14" s="21">
        <f t="shared" si="4"/>
        <v>230</v>
      </c>
      <c r="I14" s="21">
        <f t="shared" si="4"/>
        <v>207</v>
      </c>
      <c r="J14" s="21">
        <f t="shared" si="4"/>
        <v>431</v>
      </c>
      <c r="K14" s="21">
        <f t="shared" si="4"/>
        <v>4854</v>
      </c>
      <c r="L14" s="21">
        <f t="shared" si="4"/>
        <v>341</v>
      </c>
      <c r="M14" s="21">
        <v>890</v>
      </c>
      <c r="N14" s="22">
        <f>SUM(B14:M14)</f>
        <v>15073</v>
      </c>
      <c r="O14" s="23"/>
      <c r="P14" s="21">
        <f t="shared" ref="P14:T14" si="5">P16-P15</f>
        <v>179</v>
      </c>
      <c r="Q14" s="21">
        <f t="shared" si="5"/>
        <v>30</v>
      </c>
      <c r="R14" s="21">
        <f t="shared" si="5"/>
        <v>25</v>
      </c>
      <c r="S14" s="21">
        <f t="shared" si="5"/>
        <v>17</v>
      </c>
      <c r="T14" s="21">
        <f t="shared" si="5"/>
        <v>78</v>
      </c>
      <c r="U14" s="16">
        <f>SUM(P14:T14)</f>
        <v>329</v>
      </c>
      <c r="V14" s="17">
        <f>N14+U14</f>
        <v>15402</v>
      </c>
    </row>
    <row r="15" spans="1:22" x14ac:dyDescent="0.2">
      <c r="A15" s="13" t="s">
        <v>28</v>
      </c>
      <c r="B15" s="21">
        <v>9</v>
      </c>
      <c r="C15" s="21">
        <v>1</v>
      </c>
      <c r="D15" s="21">
        <v>1</v>
      </c>
      <c r="E15" s="21">
        <v>19</v>
      </c>
      <c r="F15" s="21">
        <v>1</v>
      </c>
      <c r="G15" s="21">
        <v>0</v>
      </c>
      <c r="H15" s="21">
        <v>1</v>
      </c>
      <c r="I15" s="21">
        <v>0</v>
      </c>
      <c r="J15" s="21">
        <v>10</v>
      </c>
      <c r="K15" s="21">
        <v>12</v>
      </c>
      <c r="L15" s="21">
        <v>2</v>
      </c>
      <c r="M15" s="21">
        <v>5</v>
      </c>
      <c r="N15" s="22">
        <f>SUM(B15:M15)</f>
        <v>61</v>
      </c>
      <c r="O15" s="23"/>
      <c r="P15" s="21">
        <v>1</v>
      </c>
      <c r="Q15" s="21">
        <v>0</v>
      </c>
      <c r="R15" s="21">
        <v>1</v>
      </c>
      <c r="S15" s="21">
        <v>0</v>
      </c>
      <c r="T15" s="21">
        <v>0</v>
      </c>
      <c r="U15" s="16">
        <f>SUM(P15:T15)</f>
        <v>2</v>
      </c>
      <c r="V15" s="17">
        <f>N15+U15</f>
        <v>63</v>
      </c>
    </row>
    <row r="16" spans="1:22" x14ac:dyDescent="0.2">
      <c r="A16" s="24" t="s">
        <v>29</v>
      </c>
      <c r="B16" s="14">
        <f>B9</f>
        <v>1744</v>
      </c>
      <c r="C16" s="14">
        <f t="shared" ref="C16:M16" si="6">C9</f>
        <v>49</v>
      </c>
      <c r="D16" s="14">
        <f t="shared" si="6"/>
        <v>467</v>
      </c>
      <c r="E16" s="14">
        <f t="shared" si="6"/>
        <v>5695</v>
      </c>
      <c r="F16" s="14">
        <f t="shared" si="6"/>
        <v>121</v>
      </c>
      <c r="G16" s="14">
        <f t="shared" si="6"/>
        <v>75</v>
      </c>
      <c r="H16" s="14">
        <f t="shared" si="6"/>
        <v>231</v>
      </c>
      <c r="I16" s="14">
        <f t="shared" si="6"/>
        <v>207</v>
      </c>
      <c r="J16" s="14">
        <f t="shared" si="6"/>
        <v>441</v>
      </c>
      <c r="K16" s="14">
        <f t="shared" si="6"/>
        <v>4866</v>
      </c>
      <c r="L16" s="14">
        <f t="shared" si="6"/>
        <v>343</v>
      </c>
      <c r="M16" s="14">
        <f t="shared" si="6"/>
        <v>895</v>
      </c>
      <c r="N16" s="15">
        <f>SUM(B16:M16)</f>
        <v>15134</v>
      </c>
      <c r="P16" s="14">
        <f>P9</f>
        <v>180</v>
      </c>
      <c r="Q16" s="14">
        <f t="shared" ref="Q16:S16" si="7">Q9</f>
        <v>30</v>
      </c>
      <c r="R16" s="14">
        <f t="shared" si="7"/>
        <v>26</v>
      </c>
      <c r="S16" s="14">
        <f t="shared" si="7"/>
        <v>17</v>
      </c>
      <c r="T16" s="14">
        <f>T9</f>
        <v>78</v>
      </c>
      <c r="U16" s="16">
        <f>SUM(P16:T16)</f>
        <v>331</v>
      </c>
      <c r="V16" s="17">
        <f>N16+U16</f>
        <v>15465</v>
      </c>
    </row>
    <row r="18" spans="1:22" x14ac:dyDescent="0.2">
      <c r="A18" s="5" t="s">
        <v>30</v>
      </c>
    </row>
    <row r="19" spans="1:22" x14ac:dyDescent="0.2">
      <c r="A19" s="5"/>
    </row>
    <row r="20" spans="1:22" x14ac:dyDescent="0.2">
      <c r="B20" s="151" t="s">
        <v>3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2"/>
      <c r="P20" s="151" t="s">
        <v>4</v>
      </c>
      <c r="Q20" s="151"/>
      <c r="R20" s="151"/>
      <c r="S20" s="151"/>
      <c r="T20" s="151"/>
      <c r="U20" s="152"/>
      <c r="V20" s="7" t="s">
        <v>5</v>
      </c>
    </row>
    <row r="21" spans="1:22" x14ac:dyDescent="0.2">
      <c r="N21" s="8"/>
      <c r="P21" s="153" t="s">
        <v>6</v>
      </c>
      <c r="Q21" s="153"/>
      <c r="U21" s="8"/>
    </row>
    <row r="22" spans="1:22" x14ac:dyDescent="0.2">
      <c r="B22" s="9" t="s">
        <v>7</v>
      </c>
      <c r="C22" s="9" t="s">
        <v>8</v>
      </c>
      <c r="D22" s="9" t="s">
        <v>9</v>
      </c>
      <c r="E22" s="9" t="s">
        <v>10</v>
      </c>
      <c r="F22" s="9" t="s">
        <v>11</v>
      </c>
      <c r="G22" s="9" t="s">
        <v>12</v>
      </c>
      <c r="H22" s="9" t="s">
        <v>13</v>
      </c>
      <c r="I22" s="9" t="s">
        <v>14</v>
      </c>
      <c r="J22" s="9" t="s">
        <v>15</v>
      </c>
      <c r="K22" s="9" t="s">
        <v>16</v>
      </c>
      <c r="L22" s="10" t="s">
        <v>17</v>
      </c>
      <c r="M22" s="10" t="s">
        <v>18</v>
      </c>
      <c r="N22" s="11" t="s">
        <v>5</v>
      </c>
      <c r="P22" s="12" t="s">
        <v>19</v>
      </c>
      <c r="Q22" s="12" t="s">
        <v>20</v>
      </c>
      <c r="R22" s="12" t="s">
        <v>9</v>
      </c>
      <c r="S22" s="12" t="s">
        <v>14</v>
      </c>
      <c r="T22" s="12" t="s">
        <v>21</v>
      </c>
      <c r="U22" s="11" t="s">
        <v>5</v>
      </c>
    </row>
    <row r="23" spans="1:22" x14ac:dyDescent="0.2">
      <c r="A23" s="25" t="s">
        <v>31</v>
      </c>
      <c r="B23" s="14">
        <v>383</v>
      </c>
      <c r="C23" s="14"/>
      <c r="D23" s="14">
        <v>89</v>
      </c>
      <c r="E23" s="14">
        <v>480</v>
      </c>
      <c r="F23" s="14">
        <v>32</v>
      </c>
      <c r="G23" s="14">
        <v>17</v>
      </c>
      <c r="H23" s="14">
        <v>51</v>
      </c>
      <c r="I23" s="14"/>
      <c r="J23" s="14">
        <v>44</v>
      </c>
      <c r="K23" s="14">
        <v>813</v>
      </c>
      <c r="L23" s="14"/>
      <c r="M23" s="14">
        <v>35</v>
      </c>
      <c r="N23" s="26">
        <f t="shared" ref="N23:N37" si="8">SUM(B23:M23)</f>
        <v>1944</v>
      </c>
      <c r="P23" s="14">
        <v>22</v>
      </c>
      <c r="Q23" s="14"/>
      <c r="R23" s="14"/>
      <c r="S23" s="14"/>
      <c r="T23" s="14">
        <v>2</v>
      </c>
      <c r="U23" s="27">
        <f t="shared" ref="U23:U37" si="9">SUM(P23:T23)</f>
        <v>24</v>
      </c>
      <c r="V23" s="17">
        <f t="shared" ref="V23:V37" si="10">N23+U23</f>
        <v>1968</v>
      </c>
    </row>
    <row r="24" spans="1:22" x14ac:dyDescent="0.2">
      <c r="A24" s="25" t="s">
        <v>32</v>
      </c>
      <c r="B24" s="14"/>
      <c r="C24" s="14"/>
      <c r="D24" s="14"/>
      <c r="E24" s="14"/>
      <c r="F24" s="14"/>
      <c r="G24" s="14"/>
      <c r="H24" s="14"/>
      <c r="I24" s="14"/>
      <c r="J24" s="14"/>
      <c r="K24" s="14">
        <v>785</v>
      </c>
      <c r="L24" s="14"/>
      <c r="M24" s="14"/>
      <c r="N24" s="26">
        <f t="shared" si="8"/>
        <v>785</v>
      </c>
      <c r="P24" s="14">
        <v>103</v>
      </c>
      <c r="Q24" s="14"/>
      <c r="R24" s="14"/>
      <c r="S24" s="14"/>
      <c r="T24" s="14"/>
      <c r="U24" s="27">
        <f t="shared" si="9"/>
        <v>103</v>
      </c>
      <c r="V24" s="17">
        <f t="shared" si="10"/>
        <v>888</v>
      </c>
    </row>
    <row r="25" spans="1:22" x14ac:dyDescent="0.2">
      <c r="A25" s="25" t="s">
        <v>33</v>
      </c>
      <c r="B25" s="14"/>
      <c r="C25" s="14"/>
      <c r="D25" s="14"/>
      <c r="E25" s="14"/>
      <c r="F25" s="14"/>
      <c r="G25" s="14"/>
      <c r="H25" s="14"/>
      <c r="I25" s="14"/>
      <c r="J25" s="14"/>
      <c r="K25" s="14">
        <v>210</v>
      </c>
      <c r="L25" s="14"/>
      <c r="M25" s="14"/>
      <c r="N25" s="26">
        <f t="shared" si="8"/>
        <v>210</v>
      </c>
      <c r="P25" s="14"/>
      <c r="Q25" s="14"/>
      <c r="R25" s="14"/>
      <c r="S25" s="14"/>
      <c r="T25" s="14"/>
      <c r="U25" s="27">
        <f t="shared" si="9"/>
        <v>0</v>
      </c>
      <c r="V25" s="17">
        <f t="shared" si="10"/>
        <v>210</v>
      </c>
    </row>
    <row r="26" spans="1:22" x14ac:dyDescent="0.2">
      <c r="A26" s="25" t="s">
        <v>53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>
        <v>263</v>
      </c>
      <c r="N26" s="26">
        <f>SUM(B26:M26)</f>
        <v>263</v>
      </c>
      <c r="P26" s="14"/>
      <c r="Q26" s="14"/>
      <c r="R26" s="14"/>
      <c r="S26" s="14"/>
      <c r="T26" s="14"/>
      <c r="U26" s="27"/>
      <c r="V26" s="17">
        <f>N26+U26</f>
        <v>263</v>
      </c>
    </row>
    <row r="27" spans="1:22" x14ac:dyDescent="0.2">
      <c r="A27" s="25" t="s">
        <v>34</v>
      </c>
      <c r="B27" s="14">
        <v>194</v>
      </c>
      <c r="C27" s="14"/>
      <c r="D27" s="14">
        <v>36</v>
      </c>
      <c r="E27" s="14">
        <v>394</v>
      </c>
      <c r="F27" s="14">
        <v>13</v>
      </c>
      <c r="G27" s="14">
        <v>9</v>
      </c>
      <c r="H27" s="14">
        <v>39</v>
      </c>
      <c r="I27" s="14">
        <v>80</v>
      </c>
      <c r="J27" s="14">
        <v>129</v>
      </c>
      <c r="K27" s="14">
        <v>545</v>
      </c>
      <c r="L27" s="14">
        <v>97</v>
      </c>
      <c r="M27" s="14">
        <v>141</v>
      </c>
      <c r="N27" s="26">
        <f t="shared" si="8"/>
        <v>1677</v>
      </c>
      <c r="P27" s="14"/>
      <c r="Q27" s="14">
        <v>4</v>
      </c>
      <c r="R27" s="14">
        <v>5</v>
      </c>
      <c r="S27" s="14">
        <v>4</v>
      </c>
      <c r="T27" s="14">
        <v>16</v>
      </c>
      <c r="U27" s="27">
        <f t="shared" si="9"/>
        <v>29</v>
      </c>
      <c r="V27" s="17">
        <f t="shared" si="10"/>
        <v>1706</v>
      </c>
    </row>
    <row r="28" spans="1:22" x14ac:dyDescent="0.2">
      <c r="A28" s="25" t="s">
        <v>35</v>
      </c>
      <c r="B28" s="14"/>
      <c r="C28" s="14"/>
      <c r="D28" s="14"/>
      <c r="E28" s="14"/>
      <c r="F28" s="14"/>
      <c r="G28" s="14"/>
      <c r="H28" s="14"/>
      <c r="I28" s="14"/>
      <c r="J28" s="14">
        <v>37</v>
      </c>
      <c r="K28" s="14">
        <v>211</v>
      </c>
      <c r="L28" s="14"/>
      <c r="M28" s="14">
        <v>270</v>
      </c>
      <c r="N28" s="26">
        <f t="shared" si="8"/>
        <v>518</v>
      </c>
      <c r="P28" s="14"/>
      <c r="Q28" s="14"/>
      <c r="R28" s="14"/>
      <c r="S28" s="14"/>
      <c r="T28" s="14"/>
      <c r="U28" s="27">
        <f t="shared" si="9"/>
        <v>0</v>
      </c>
      <c r="V28" s="17">
        <f t="shared" si="10"/>
        <v>518</v>
      </c>
    </row>
    <row r="29" spans="1:22" x14ac:dyDescent="0.2">
      <c r="A29" s="25" t="s">
        <v>36</v>
      </c>
      <c r="B29" s="14">
        <v>275</v>
      </c>
      <c r="C29" s="14">
        <v>12</v>
      </c>
      <c r="D29" s="14">
        <v>78</v>
      </c>
      <c r="E29" s="14">
        <v>422</v>
      </c>
      <c r="F29" s="14">
        <v>27</v>
      </c>
      <c r="G29" s="14">
        <v>5</v>
      </c>
      <c r="H29" s="14">
        <v>18</v>
      </c>
      <c r="I29" s="14">
        <v>20</v>
      </c>
      <c r="J29" s="14">
        <v>32</v>
      </c>
      <c r="K29" s="14">
        <v>318</v>
      </c>
      <c r="L29" s="14">
        <v>53</v>
      </c>
      <c r="M29" s="14">
        <v>120</v>
      </c>
      <c r="N29" s="26">
        <f t="shared" si="8"/>
        <v>1380</v>
      </c>
      <c r="P29" s="14"/>
      <c r="Q29" s="14">
        <v>0</v>
      </c>
      <c r="R29" s="14">
        <v>9</v>
      </c>
      <c r="S29" s="14"/>
      <c r="T29" s="14">
        <v>12</v>
      </c>
      <c r="U29" s="27">
        <f t="shared" si="9"/>
        <v>21</v>
      </c>
      <c r="V29" s="17">
        <f t="shared" si="10"/>
        <v>1401</v>
      </c>
    </row>
    <row r="30" spans="1:22" x14ac:dyDescent="0.2">
      <c r="A30" s="25" t="s">
        <v>37</v>
      </c>
      <c r="B30" s="14">
        <v>644</v>
      </c>
      <c r="C30" s="14">
        <v>31</v>
      </c>
      <c r="D30" s="14">
        <v>185</v>
      </c>
      <c r="E30" s="14">
        <v>1141</v>
      </c>
      <c r="F30" s="14">
        <v>18</v>
      </c>
      <c r="G30" s="14">
        <v>26</v>
      </c>
      <c r="H30" s="14">
        <v>57</v>
      </c>
      <c r="I30" s="14">
        <v>33</v>
      </c>
      <c r="J30" s="14">
        <v>39</v>
      </c>
      <c r="K30" s="14">
        <v>921</v>
      </c>
      <c r="L30" s="14">
        <v>152</v>
      </c>
      <c r="M30" s="14"/>
      <c r="N30" s="26">
        <f t="shared" si="8"/>
        <v>3247</v>
      </c>
      <c r="P30" s="14"/>
      <c r="Q30" s="14">
        <v>10</v>
      </c>
      <c r="R30" s="14">
        <v>10</v>
      </c>
      <c r="S30" s="14">
        <v>4</v>
      </c>
      <c r="T30" s="14"/>
      <c r="U30" s="27">
        <f t="shared" si="9"/>
        <v>24</v>
      </c>
      <c r="V30" s="17">
        <f t="shared" si="10"/>
        <v>3271</v>
      </c>
    </row>
    <row r="31" spans="1:22" x14ac:dyDescent="0.2">
      <c r="A31" s="25" t="s">
        <v>38</v>
      </c>
      <c r="B31" s="14"/>
      <c r="C31" s="14"/>
      <c r="D31" s="14"/>
      <c r="E31" s="14">
        <v>1102</v>
      </c>
      <c r="F31" s="14"/>
      <c r="G31" s="14"/>
      <c r="H31" s="14"/>
      <c r="I31" s="14"/>
      <c r="J31" s="14"/>
      <c r="K31" s="14"/>
      <c r="L31" s="14"/>
      <c r="M31" s="14"/>
      <c r="N31" s="26">
        <f t="shared" si="8"/>
        <v>1102</v>
      </c>
      <c r="P31" s="14"/>
      <c r="Q31" s="14"/>
      <c r="R31" s="14"/>
      <c r="S31" s="14"/>
      <c r="T31" s="14"/>
      <c r="U31" s="27">
        <f t="shared" si="9"/>
        <v>0</v>
      </c>
      <c r="V31" s="17">
        <f t="shared" si="10"/>
        <v>1102</v>
      </c>
    </row>
    <row r="32" spans="1:22" x14ac:dyDescent="0.2">
      <c r="A32" s="25" t="s">
        <v>39</v>
      </c>
      <c r="B32" s="14"/>
      <c r="C32" s="14"/>
      <c r="D32" s="14"/>
      <c r="E32" s="14">
        <v>1100</v>
      </c>
      <c r="F32" s="14"/>
      <c r="G32" s="14"/>
      <c r="H32" s="14">
        <v>45</v>
      </c>
      <c r="I32" s="14"/>
      <c r="J32" s="14"/>
      <c r="K32" s="14"/>
      <c r="L32" s="14"/>
      <c r="M32" s="14"/>
      <c r="N32" s="26">
        <f t="shared" si="8"/>
        <v>1145</v>
      </c>
      <c r="P32" s="14"/>
      <c r="Q32" s="14"/>
      <c r="R32" s="14"/>
      <c r="S32" s="14"/>
      <c r="T32" s="14">
        <v>48</v>
      </c>
      <c r="U32" s="27">
        <f t="shared" si="9"/>
        <v>48</v>
      </c>
      <c r="V32" s="17">
        <f t="shared" si="10"/>
        <v>1193</v>
      </c>
    </row>
    <row r="33" spans="1:22" x14ac:dyDescent="0.2">
      <c r="A33" s="25" t="s">
        <v>40</v>
      </c>
      <c r="B33" s="14"/>
      <c r="C33" s="14"/>
      <c r="D33" s="14"/>
      <c r="E33" s="14"/>
      <c r="F33" s="14"/>
      <c r="G33" s="14"/>
      <c r="H33" s="14"/>
      <c r="I33" s="14"/>
      <c r="J33" s="14">
        <v>100</v>
      </c>
      <c r="K33" s="14"/>
      <c r="L33" s="14"/>
      <c r="M33" s="14"/>
      <c r="N33" s="26">
        <f t="shared" si="8"/>
        <v>100</v>
      </c>
      <c r="P33" s="14"/>
      <c r="Q33" s="14"/>
      <c r="R33" s="14"/>
      <c r="S33" s="14"/>
      <c r="T33" s="14"/>
      <c r="U33" s="27">
        <f t="shared" si="9"/>
        <v>0</v>
      </c>
      <c r="V33" s="17">
        <f t="shared" si="10"/>
        <v>100</v>
      </c>
    </row>
    <row r="34" spans="1:22" x14ac:dyDescent="0.2">
      <c r="A34" s="25" t="s">
        <v>41</v>
      </c>
      <c r="B34" s="14"/>
      <c r="C34" s="14"/>
      <c r="D34" s="14"/>
      <c r="E34" s="14"/>
      <c r="F34" s="14"/>
      <c r="G34" s="14"/>
      <c r="H34" s="14"/>
      <c r="I34" s="14"/>
      <c r="J34" s="14"/>
      <c r="K34" s="14">
        <v>871</v>
      </c>
      <c r="L34" s="14"/>
      <c r="M34" s="14"/>
      <c r="N34" s="26">
        <f t="shared" si="8"/>
        <v>871</v>
      </c>
      <c r="P34" s="14"/>
      <c r="Q34" s="14"/>
      <c r="R34" s="14"/>
      <c r="S34" s="14"/>
      <c r="T34" s="14"/>
      <c r="U34" s="27">
        <f t="shared" si="9"/>
        <v>0</v>
      </c>
      <c r="V34" s="17">
        <f t="shared" si="10"/>
        <v>871</v>
      </c>
    </row>
    <row r="35" spans="1:22" x14ac:dyDescent="0.2">
      <c r="A35" s="25" t="s">
        <v>42</v>
      </c>
      <c r="B35" s="14">
        <v>210</v>
      </c>
      <c r="C35" s="14"/>
      <c r="D35" s="14">
        <v>44</v>
      </c>
      <c r="E35" s="14">
        <v>485</v>
      </c>
      <c r="F35" s="14">
        <v>28</v>
      </c>
      <c r="G35" s="14">
        <v>18</v>
      </c>
      <c r="H35" s="14">
        <v>17</v>
      </c>
      <c r="I35" s="14">
        <v>68</v>
      </c>
      <c r="J35" s="14">
        <v>41</v>
      </c>
      <c r="K35" s="14">
        <v>162</v>
      </c>
      <c r="L35" s="14">
        <v>32</v>
      </c>
      <c r="M35" s="14">
        <v>54</v>
      </c>
      <c r="N35" s="26">
        <f t="shared" si="8"/>
        <v>1159</v>
      </c>
      <c r="P35" s="14"/>
      <c r="Q35" s="14">
        <v>14</v>
      </c>
      <c r="R35" s="14"/>
      <c r="S35" s="14">
        <v>9</v>
      </c>
      <c r="T35" s="14"/>
      <c r="U35" s="27">
        <f t="shared" si="9"/>
        <v>23</v>
      </c>
      <c r="V35" s="17">
        <f t="shared" si="10"/>
        <v>1182</v>
      </c>
    </row>
    <row r="36" spans="1:22" x14ac:dyDescent="0.2">
      <c r="A36" s="25" t="s">
        <v>43</v>
      </c>
      <c r="B36" s="14"/>
      <c r="C36" s="14"/>
      <c r="D36" s="14">
        <v>29</v>
      </c>
      <c r="E36" s="14">
        <v>527</v>
      </c>
      <c r="F36" s="14"/>
      <c r="G36" s="14"/>
      <c r="H36" s="14"/>
      <c r="I36" s="14"/>
      <c r="J36" s="14"/>
      <c r="K36" s="14"/>
      <c r="L36" s="14"/>
      <c r="M36" s="14"/>
      <c r="N36" s="26">
        <f t="shared" si="8"/>
        <v>556</v>
      </c>
      <c r="P36" s="14"/>
      <c r="Q36" s="14"/>
      <c r="R36" s="14"/>
      <c r="S36" s="14"/>
      <c r="T36" s="14"/>
      <c r="U36" s="27">
        <f t="shared" si="9"/>
        <v>0</v>
      </c>
      <c r="V36" s="17">
        <f t="shared" si="10"/>
        <v>556</v>
      </c>
    </row>
    <row r="37" spans="1:22" x14ac:dyDescent="0.2">
      <c r="A37" s="25" t="s">
        <v>44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26">
        <f t="shared" si="8"/>
        <v>0</v>
      </c>
      <c r="P37" s="14">
        <v>52</v>
      </c>
      <c r="Q37" s="14"/>
      <c r="R37" s="14"/>
      <c r="S37" s="14"/>
      <c r="T37" s="14"/>
      <c r="U37" s="27">
        <f t="shared" si="9"/>
        <v>52</v>
      </c>
      <c r="V37" s="17">
        <f t="shared" si="10"/>
        <v>52</v>
      </c>
    </row>
    <row r="38" spans="1:22" x14ac:dyDescent="0.2">
      <c r="A38" s="28" t="s">
        <v>45</v>
      </c>
      <c r="B38" s="14">
        <f>SUM(B23:B37)</f>
        <v>1706</v>
      </c>
      <c r="C38">
        <f t="shared" ref="C38:L38" si="11">SUM(C23:C37)</f>
        <v>43</v>
      </c>
      <c r="D38" s="14">
        <f t="shared" si="11"/>
        <v>461</v>
      </c>
      <c r="E38">
        <f t="shared" si="11"/>
        <v>5651</v>
      </c>
      <c r="F38" s="14">
        <f t="shared" si="11"/>
        <v>118</v>
      </c>
      <c r="G38" s="14">
        <f t="shared" si="11"/>
        <v>75</v>
      </c>
      <c r="H38" s="14">
        <f t="shared" si="11"/>
        <v>227</v>
      </c>
      <c r="I38" s="14">
        <f t="shared" si="11"/>
        <v>201</v>
      </c>
      <c r="J38" s="14">
        <f t="shared" si="11"/>
        <v>422</v>
      </c>
      <c r="K38" s="14">
        <f t="shared" si="11"/>
        <v>4836</v>
      </c>
      <c r="L38" s="14">
        <f t="shared" si="11"/>
        <v>334</v>
      </c>
      <c r="M38" s="14">
        <f>SUM(M23:M37)</f>
        <v>883</v>
      </c>
      <c r="N38" s="29">
        <f>SUM(N23:N37)</f>
        <v>14957</v>
      </c>
      <c r="P38">
        <f>SUM(P23:P37)</f>
        <v>177</v>
      </c>
      <c r="Q38">
        <f t="shared" ref="Q38:V38" si="12">SUM(Q23:Q37)</f>
        <v>28</v>
      </c>
      <c r="R38">
        <f t="shared" si="12"/>
        <v>24</v>
      </c>
      <c r="S38">
        <f t="shared" si="12"/>
        <v>17</v>
      </c>
      <c r="T38">
        <f t="shared" si="12"/>
        <v>78</v>
      </c>
      <c r="U38" s="27">
        <f t="shared" si="12"/>
        <v>324</v>
      </c>
      <c r="V38" s="17">
        <f t="shared" si="12"/>
        <v>15281</v>
      </c>
    </row>
    <row r="41" spans="1:22" x14ac:dyDescent="0.2">
      <c r="A41" s="5" t="s">
        <v>46</v>
      </c>
    </row>
    <row r="42" spans="1:22" x14ac:dyDescent="0.2">
      <c r="A42" s="5"/>
    </row>
    <row r="43" spans="1:22" x14ac:dyDescent="0.2">
      <c r="B43" s="151" t="s">
        <v>3</v>
      </c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2"/>
      <c r="P43" s="151" t="s">
        <v>4</v>
      </c>
      <c r="Q43" s="151"/>
      <c r="R43" s="151"/>
      <c r="S43" s="151"/>
      <c r="T43" s="151"/>
      <c r="U43" s="152"/>
      <c r="V43" s="7" t="s">
        <v>5</v>
      </c>
    </row>
    <row r="44" spans="1:22" x14ac:dyDescent="0.2">
      <c r="N44" s="8"/>
      <c r="P44" s="153" t="s">
        <v>6</v>
      </c>
      <c r="Q44" s="153"/>
      <c r="U44" s="8"/>
    </row>
    <row r="45" spans="1:22" x14ac:dyDescent="0.2">
      <c r="B45" s="9" t="s">
        <v>7</v>
      </c>
      <c r="C45" s="9" t="s">
        <v>8</v>
      </c>
      <c r="D45" s="9" t="s">
        <v>9</v>
      </c>
      <c r="E45" s="9" t="s">
        <v>10</v>
      </c>
      <c r="F45" s="9" t="s">
        <v>11</v>
      </c>
      <c r="G45" s="9" t="s">
        <v>12</v>
      </c>
      <c r="H45" s="9" t="s">
        <v>13</v>
      </c>
      <c r="I45" s="9" t="s">
        <v>14</v>
      </c>
      <c r="J45" s="9" t="s">
        <v>15</v>
      </c>
      <c r="K45" s="9" t="s">
        <v>16</v>
      </c>
      <c r="L45" s="10" t="s">
        <v>17</v>
      </c>
      <c r="M45" s="10" t="s">
        <v>18</v>
      </c>
      <c r="N45" s="11" t="s">
        <v>5</v>
      </c>
      <c r="P45" s="12" t="s">
        <v>19</v>
      </c>
      <c r="Q45" s="12" t="s">
        <v>20</v>
      </c>
      <c r="R45" s="12" t="s">
        <v>9</v>
      </c>
      <c r="S45" s="12" t="s">
        <v>14</v>
      </c>
      <c r="T45" s="12" t="s">
        <v>21</v>
      </c>
      <c r="U45" s="11" t="s">
        <v>5</v>
      </c>
    </row>
    <row r="46" spans="1:22" x14ac:dyDescent="0.2">
      <c r="A46" s="25" t="s">
        <v>31</v>
      </c>
      <c r="B46" s="14">
        <v>7</v>
      </c>
      <c r="C46" s="14"/>
      <c r="D46" s="14">
        <v>3</v>
      </c>
      <c r="E46" s="14">
        <v>5</v>
      </c>
      <c r="F46" s="14">
        <v>3</v>
      </c>
      <c r="G46" s="14">
        <v>2</v>
      </c>
      <c r="H46" s="14">
        <v>3</v>
      </c>
      <c r="I46" s="14"/>
      <c r="J46" s="14">
        <v>2</v>
      </c>
      <c r="K46" s="14">
        <v>11</v>
      </c>
      <c r="L46" s="14"/>
      <c r="M46" s="14">
        <v>0</v>
      </c>
      <c r="N46" s="26">
        <f t="shared" ref="N46:N60" si="13">SUM(B46:M46)</f>
        <v>36</v>
      </c>
      <c r="P46" s="14">
        <v>1</v>
      </c>
      <c r="Q46" s="14"/>
      <c r="R46" s="14"/>
      <c r="S46" s="14"/>
      <c r="T46" s="14">
        <v>0</v>
      </c>
      <c r="U46" s="27">
        <f>SUM(P46:T46)</f>
        <v>1</v>
      </c>
      <c r="V46" s="17">
        <f t="shared" ref="V46:V60" si="14">N46+U46</f>
        <v>37</v>
      </c>
    </row>
    <row r="47" spans="1:22" x14ac:dyDescent="0.2">
      <c r="A47" s="25" t="s">
        <v>32</v>
      </c>
      <c r="B47" s="14"/>
      <c r="C47" s="14"/>
      <c r="D47" s="14"/>
      <c r="E47" s="14"/>
      <c r="F47" s="14"/>
      <c r="G47" s="14"/>
      <c r="H47" s="14"/>
      <c r="I47" s="14"/>
      <c r="J47" s="14"/>
      <c r="K47" s="14">
        <v>10</v>
      </c>
      <c r="L47" s="14"/>
      <c r="M47" s="14"/>
      <c r="N47" s="26">
        <f t="shared" si="13"/>
        <v>10</v>
      </c>
      <c r="P47" s="14">
        <v>7</v>
      </c>
      <c r="Q47" s="14"/>
      <c r="R47" s="14"/>
      <c r="S47" s="14"/>
      <c r="T47" s="14"/>
      <c r="U47" s="27">
        <f>SUM(P47:T47)</f>
        <v>7</v>
      </c>
      <c r="V47" s="17">
        <f t="shared" si="14"/>
        <v>17</v>
      </c>
    </row>
    <row r="48" spans="1:22" x14ac:dyDescent="0.2">
      <c r="A48" s="25" t="s">
        <v>33</v>
      </c>
      <c r="B48" s="14"/>
      <c r="C48" s="14"/>
      <c r="D48" s="14"/>
      <c r="E48" s="14"/>
      <c r="F48" s="14"/>
      <c r="G48" s="14"/>
      <c r="H48" s="14"/>
      <c r="I48" s="14"/>
      <c r="J48" s="14"/>
      <c r="K48" s="14">
        <v>0</v>
      </c>
      <c r="L48" s="14"/>
      <c r="M48" s="14"/>
      <c r="N48" s="26">
        <f t="shared" si="13"/>
        <v>0</v>
      </c>
      <c r="P48" s="14"/>
      <c r="Q48" s="14"/>
      <c r="R48" s="14"/>
      <c r="S48" s="14"/>
      <c r="T48" s="14"/>
      <c r="U48" s="27"/>
      <c r="V48" s="17">
        <f t="shared" si="14"/>
        <v>0</v>
      </c>
    </row>
    <row r="49" spans="1:24" x14ac:dyDescent="0.2">
      <c r="A49" s="25" t="s">
        <v>53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>
        <v>7</v>
      </c>
      <c r="N49" s="26">
        <f>SUM(B49:M49)</f>
        <v>7</v>
      </c>
      <c r="P49" s="14"/>
      <c r="Q49" s="14"/>
      <c r="R49" s="14"/>
      <c r="S49" s="14"/>
      <c r="T49" s="14"/>
      <c r="U49" s="27"/>
      <c r="V49" s="17"/>
    </row>
    <row r="50" spans="1:24" x14ac:dyDescent="0.2">
      <c r="A50" s="25" t="s">
        <v>34</v>
      </c>
      <c r="B50" s="14">
        <v>3</v>
      </c>
      <c r="C50" s="14"/>
      <c r="D50" s="14">
        <v>1</v>
      </c>
      <c r="E50" s="14">
        <v>4</v>
      </c>
      <c r="F50" s="14">
        <v>1</v>
      </c>
      <c r="G50" s="14">
        <v>1</v>
      </c>
      <c r="H50" s="14">
        <v>2</v>
      </c>
      <c r="I50" s="14">
        <v>5</v>
      </c>
      <c r="J50" s="14">
        <v>5</v>
      </c>
      <c r="K50" s="14">
        <v>7</v>
      </c>
      <c r="L50" s="14">
        <v>5</v>
      </c>
      <c r="M50" s="14">
        <v>4</v>
      </c>
      <c r="N50" s="26">
        <f t="shared" si="13"/>
        <v>38</v>
      </c>
      <c r="P50" s="14"/>
      <c r="Q50" s="14">
        <v>0</v>
      </c>
      <c r="R50" s="14">
        <v>0</v>
      </c>
      <c r="S50" s="14">
        <v>0</v>
      </c>
      <c r="T50" s="14">
        <v>3</v>
      </c>
      <c r="U50" s="27">
        <f>SUM(P50:T50)</f>
        <v>3</v>
      </c>
      <c r="V50" s="17">
        <f t="shared" si="14"/>
        <v>41</v>
      </c>
    </row>
    <row r="51" spans="1:24" x14ac:dyDescent="0.2">
      <c r="A51" s="25" t="s">
        <v>35</v>
      </c>
      <c r="B51" s="14"/>
      <c r="C51" s="14"/>
      <c r="D51" s="14"/>
      <c r="E51" s="14"/>
      <c r="F51" s="14"/>
      <c r="G51" s="14"/>
      <c r="H51" s="14"/>
      <c r="I51" s="14"/>
      <c r="J51" s="14">
        <v>1</v>
      </c>
      <c r="K51" s="14">
        <v>0</v>
      </c>
      <c r="L51" s="14"/>
      <c r="M51" s="14">
        <v>7</v>
      </c>
      <c r="N51" s="26">
        <f t="shared" si="13"/>
        <v>8</v>
      </c>
      <c r="P51" s="14"/>
      <c r="Q51" s="14"/>
      <c r="R51" s="14"/>
      <c r="S51" s="14"/>
      <c r="T51" s="14"/>
      <c r="U51" s="27"/>
      <c r="V51" s="17">
        <f t="shared" si="14"/>
        <v>8</v>
      </c>
    </row>
    <row r="52" spans="1:24" x14ac:dyDescent="0.2">
      <c r="A52" s="25" t="s">
        <v>36</v>
      </c>
      <c r="B52" s="14">
        <v>5</v>
      </c>
      <c r="C52" s="14">
        <v>2</v>
      </c>
      <c r="D52" s="14">
        <v>3</v>
      </c>
      <c r="E52" s="14">
        <v>5</v>
      </c>
      <c r="F52" s="14">
        <v>2</v>
      </c>
      <c r="G52" s="14">
        <v>0</v>
      </c>
      <c r="H52" s="14">
        <v>1</v>
      </c>
      <c r="I52" s="14">
        <v>1</v>
      </c>
      <c r="J52" s="14">
        <v>1</v>
      </c>
      <c r="K52" s="14">
        <v>4</v>
      </c>
      <c r="L52" s="14">
        <v>3</v>
      </c>
      <c r="M52" s="14">
        <v>3</v>
      </c>
      <c r="N52" s="26">
        <f t="shared" si="13"/>
        <v>30</v>
      </c>
      <c r="P52" s="14"/>
      <c r="Q52" s="14">
        <v>0</v>
      </c>
      <c r="R52" s="14">
        <v>0</v>
      </c>
      <c r="S52" s="14"/>
      <c r="T52" s="14">
        <v>2</v>
      </c>
      <c r="U52" s="27">
        <f>SUM(P52:T52)</f>
        <v>2</v>
      </c>
      <c r="V52" s="17">
        <f t="shared" si="14"/>
        <v>32</v>
      </c>
    </row>
    <row r="53" spans="1:24" x14ac:dyDescent="0.2">
      <c r="A53" s="25" t="s">
        <v>37</v>
      </c>
      <c r="B53" s="14">
        <v>12</v>
      </c>
      <c r="C53" s="14">
        <v>5</v>
      </c>
      <c r="D53" s="14">
        <v>7</v>
      </c>
      <c r="E53" s="14">
        <v>13</v>
      </c>
      <c r="F53" s="14">
        <v>1</v>
      </c>
      <c r="G53" s="14">
        <v>2</v>
      </c>
      <c r="H53" s="14">
        <v>3</v>
      </c>
      <c r="I53" s="14">
        <v>2</v>
      </c>
      <c r="J53" s="14">
        <v>2</v>
      </c>
      <c r="K53" s="14">
        <v>12</v>
      </c>
      <c r="L53" s="14">
        <v>8</v>
      </c>
      <c r="M53" s="14"/>
      <c r="N53" s="26">
        <f t="shared" si="13"/>
        <v>67</v>
      </c>
      <c r="P53" s="14"/>
      <c r="Q53" s="14">
        <v>1</v>
      </c>
      <c r="R53" s="14">
        <v>1</v>
      </c>
      <c r="S53" s="14">
        <v>0</v>
      </c>
      <c r="T53" s="14"/>
      <c r="U53" s="27">
        <f>SUM(P53:T53)</f>
        <v>2</v>
      </c>
      <c r="V53" s="17">
        <f t="shared" si="14"/>
        <v>69</v>
      </c>
    </row>
    <row r="54" spans="1:24" x14ac:dyDescent="0.2">
      <c r="A54" s="25" t="s">
        <v>38</v>
      </c>
      <c r="B54" s="14"/>
      <c r="C54" s="14"/>
      <c r="D54" s="14"/>
      <c r="E54" s="14">
        <v>12</v>
      </c>
      <c r="F54" s="14"/>
      <c r="G54" s="14"/>
      <c r="H54" s="14"/>
      <c r="I54" s="14"/>
      <c r="J54" s="14"/>
      <c r="K54" s="14"/>
      <c r="L54" s="14"/>
      <c r="M54" s="14"/>
      <c r="N54" s="26">
        <f t="shared" si="13"/>
        <v>12</v>
      </c>
      <c r="P54" s="14"/>
      <c r="Q54" s="14"/>
      <c r="R54" s="14"/>
      <c r="S54" s="14"/>
      <c r="T54" s="14"/>
      <c r="U54" s="27"/>
      <c r="V54" s="17">
        <f t="shared" si="14"/>
        <v>12</v>
      </c>
    </row>
    <row r="55" spans="1:24" x14ac:dyDescent="0.2">
      <c r="A55" s="25" t="s">
        <v>39</v>
      </c>
      <c r="B55" s="14"/>
      <c r="C55" s="14"/>
      <c r="D55" s="14"/>
      <c r="E55" s="14">
        <v>12</v>
      </c>
      <c r="F55" s="14"/>
      <c r="G55" s="14"/>
      <c r="H55" s="14">
        <v>3</v>
      </c>
      <c r="I55" s="14"/>
      <c r="J55" s="14"/>
      <c r="K55" s="14"/>
      <c r="L55" s="14"/>
      <c r="M55" s="14"/>
      <c r="N55" s="26">
        <f t="shared" si="13"/>
        <v>15</v>
      </c>
      <c r="P55" s="14"/>
      <c r="Q55" s="14"/>
      <c r="R55" s="14"/>
      <c r="S55" s="14"/>
      <c r="T55" s="14">
        <v>8</v>
      </c>
      <c r="U55" s="27">
        <v>8</v>
      </c>
      <c r="V55" s="17">
        <f>N55+U55</f>
        <v>23</v>
      </c>
    </row>
    <row r="56" spans="1:24" x14ac:dyDescent="0.2">
      <c r="A56" s="25" t="s">
        <v>40</v>
      </c>
      <c r="B56" s="14"/>
      <c r="C56" s="14"/>
      <c r="D56" s="14"/>
      <c r="E56" s="14"/>
      <c r="F56" s="14"/>
      <c r="G56" s="14"/>
      <c r="H56" s="14"/>
      <c r="I56" s="14"/>
      <c r="J56" s="14">
        <v>4</v>
      </c>
      <c r="K56" s="14"/>
      <c r="L56" s="14"/>
      <c r="M56" s="14"/>
      <c r="N56" s="26">
        <f t="shared" si="13"/>
        <v>4</v>
      </c>
      <c r="P56" s="14"/>
      <c r="Q56" s="14"/>
      <c r="R56" s="14"/>
      <c r="S56" s="14"/>
      <c r="T56" s="14"/>
      <c r="U56" s="27"/>
      <c r="V56" s="17">
        <f t="shared" si="14"/>
        <v>4</v>
      </c>
    </row>
    <row r="57" spans="1:24" x14ac:dyDescent="0.2">
      <c r="A57" s="25" t="s">
        <v>41</v>
      </c>
      <c r="B57" s="14"/>
      <c r="C57" s="14"/>
      <c r="D57" s="14"/>
      <c r="E57" s="14"/>
      <c r="F57" s="14"/>
      <c r="G57" s="14"/>
      <c r="H57" s="14"/>
      <c r="I57" s="14"/>
      <c r="J57" s="14"/>
      <c r="K57" s="14">
        <v>11</v>
      </c>
      <c r="L57" s="14"/>
      <c r="M57" s="14"/>
      <c r="N57" s="26">
        <f t="shared" si="13"/>
        <v>11</v>
      </c>
      <c r="P57" s="14"/>
      <c r="Q57" s="14"/>
      <c r="R57" s="14"/>
      <c r="S57" s="14"/>
      <c r="T57" s="14"/>
      <c r="U57" s="27"/>
      <c r="V57" s="17">
        <f t="shared" si="14"/>
        <v>11</v>
      </c>
      <c r="X57" s="17"/>
    </row>
    <row r="58" spans="1:24" x14ac:dyDescent="0.2">
      <c r="A58" s="25" t="s">
        <v>42</v>
      </c>
      <c r="B58" s="14">
        <v>4</v>
      </c>
      <c r="C58" s="14"/>
      <c r="D58" s="14">
        <v>2</v>
      </c>
      <c r="E58" s="14">
        <v>6</v>
      </c>
      <c r="F58" s="14">
        <v>2</v>
      </c>
      <c r="G58" s="14">
        <v>2</v>
      </c>
      <c r="H58" s="14">
        <v>1</v>
      </c>
      <c r="I58" s="14">
        <v>5</v>
      </c>
      <c r="J58" s="14">
        <v>2</v>
      </c>
      <c r="K58" s="14">
        <v>0</v>
      </c>
      <c r="L58" s="14">
        <v>1</v>
      </c>
      <c r="M58" s="14">
        <v>2</v>
      </c>
      <c r="N58" s="26">
        <f t="shared" si="13"/>
        <v>27</v>
      </c>
      <c r="P58" s="14"/>
      <c r="Q58" s="14">
        <v>1</v>
      </c>
      <c r="R58" s="14"/>
      <c r="S58" s="14">
        <v>1</v>
      </c>
      <c r="T58" s="14"/>
      <c r="U58" s="27">
        <f>SUM(P58:T58)</f>
        <v>2</v>
      </c>
      <c r="V58" s="17">
        <f t="shared" si="14"/>
        <v>29</v>
      </c>
    </row>
    <row r="59" spans="1:24" x14ac:dyDescent="0.2">
      <c r="A59" s="25" t="s">
        <v>43</v>
      </c>
      <c r="B59" s="14"/>
      <c r="C59" s="14"/>
      <c r="D59" s="14">
        <v>1</v>
      </c>
      <c r="E59" s="14">
        <v>6</v>
      </c>
      <c r="F59" s="14"/>
      <c r="G59" s="14"/>
      <c r="H59" s="14"/>
      <c r="I59" s="14"/>
      <c r="J59" s="14"/>
      <c r="K59" s="14"/>
      <c r="L59" s="14"/>
      <c r="M59" s="14"/>
      <c r="N59" s="26">
        <f t="shared" si="13"/>
        <v>7</v>
      </c>
      <c r="P59" s="14"/>
      <c r="Q59" s="14"/>
      <c r="R59" s="14"/>
      <c r="S59" s="14"/>
      <c r="T59" s="14"/>
      <c r="U59" s="27"/>
      <c r="V59" s="17">
        <f t="shared" si="14"/>
        <v>7</v>
      </c>
    </row>
    <row r="60" spans="1:24" x14ac:dyDescent="0.2">
      <c r="A60" s="25" t="s">
        <v>44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26">
        <f t="shared" si="13"/>
        <v>0</v>
      </c>
      <c r="P60" s="14">
        <v>3</v>
      </c>
      <c r="Q60" s="14"/>
      <c r="R60" s="14"/>
      <c r="S60" s="14"/>
      <c r="T60" s="14"/>
      <c r="U60" s="27">
        <f>SUM(P60:T60)</f>
        <v>3</v>
      </c>
      <c r="V60" s="17">
        <f t="shared" si="14"/>
        <v>3</v>
      </c>
    </row>
    <row r="61" spans="1:24" x14ac:dyDescent="0.2">
      <c r="A61" s="28" t="s">
        <v>47</v>
      </c>
      <c r="B61" s="14">
        <f>SUM(B46:B60)</f>
        <v>31</v>
      </c>
      <c r="C61" s="14">
        <f t="shared" ref="C61:L61" si="15">SUM(C46:C60)</f>
        <v>7</v>
      </c>
      <c r="D61" s="14">
        <f t="shared" si="15"/>
        <v>17</v>
      </c>
      <c r="E61" s="14">
        <f t="shared" si="15"/>
        <v>63</v>
      </c>
      <c r="F61" s="14">
        <f t="shared" si="15"/>
        <v>9</v>
      </c>
      <c r="G61" s="14">
        <f t="shared" si="15"/>
        <v>7</v>
      </c>
      <c r="H61" s="14">
        <f t="shared" si="15"/>
        <v>13</v>
      </c>
      <c r="I61" s="14">
        <f t="shared" si="15"/>
        <v>13</v>
      </c>
      <c r="J61" s="14">
        <f t="shared" si="15"/>
        <v>17</v>
      </c>
      <c r="K61" s="14">
        <f t="shared" si="15"/>
        <v>55</v>
      </c>
      <c r="L61" s="14">
        <f t="shared" si="15"/>
        <v>17</v>
      </c>
      <c r="M61" s="14">
        <f>SUM(M46:M58)</f>
        <v>23</v>
      </c>
      <c r="N61" s="30">
        <f>SUM(B61:M61)</f>
        <v>272</v>
      </c>
      <c r="P61" s="14">
        <f t="shared" ref="P61:T61" si="16">SUM(P46:P60)</f>
        <v>11</v>
      </c>
      <c r="Q61" s="14">
        <f t="shared" si="16"/>
        <v>2</v>
      </c>
      <c r="R61" s="14">
        <f t="shared" si="16"/>
        <v>1</v>
      </c>
      <c r="S61" s="14">
        <f t="shared" si="16"/>
        <v>1</v>
      </c>
      <c r="T61" s="14">
        <f t="shared" si="16"/>
        <v>13</v>
      </c>
      <c r="U61" s="31">
        <f>SUM(P61:T61)</f>
        <v>28</v>
      </c>
      <c r="V61" s="17">
        <f>N61+U61</f>
        <v>300</v>
      </c>
    </row>
  </sheetData>
  <mergeCells count="9">
    <mergeCell ref="B43:N43"/>
    <mergeCell ref="P43:U43"/>
    <mergeCell ref="P44:Q44"/>
    <mergeCell ref="B5:N5"/>
    <mergeCell ref="P5:U5"/>
    <mergeCell ref="P6:Q6"/>
    <mergeCell ref="B20:N20"/>
    <mergeCell ref="P20:U20"/>
    <mergeCell ref="P21:Q2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&amp;CRESULTADOS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7" zoomScaleNormal="100" workbookViewId="0">
      <selection activeCell="B38" sqref="B38"/>
    </sheetView>
  </sheetViews>
  <sheetFormatPr baseColWidth="10" defaultRowHeight="12.75" x14ac:dyDescent="0.2"/>
  <cols>
    <col min="1" max="1" width="11.42578125" style="39"/>
    <col min="2" max="2" width="12.5703125" style="39" bestFit="1" customWidth="1"/>
    <col min="3" max="3" width="6.5703125" style="39" bestFit="1" customWidth="1"/>
    <col min="4" max="4" width="8.140625" style="39" customWidth="1"/>
    <col min="5" max="5" width="11.7109375" style="39" customWidth="1"/>
    <col min="6" max="7" width="11.42578125" style="86"/>
    <col min="8" max="9" width="7.140625" style="86" customWidth="1"/>
    <col min="10" max="247" width="11.42578125" style="39"/>
    <col min="248" max="248" width="4.85546875" style="39" customWidth="1"/>
    <col min="249" max="249" width="8.140625" style="39" customWidth="1"/>
    <col min="250" max="250" width="11.7109375" style="39" customWidth="1"/>
    <col min="251" max="252" width="11.42578125" style="39"/>
    <col min="253" max="253" width="7.140625" style="39" customWidth="1"/>
    <col min="254" max="255" width="2.140625" style="39" customWidth="1"/>
    <col min="256" max="256" width="7.7109375" style="39" customWidth="1"/>
    <col min="257" max="257" width="8.140625" style="39" customWidth="1"/>
    <col min="258" max="259" width="11.42578125" style="39"/>
    <col min="260" max="261" width="7.140625" style="39" customWidth="1"/>
    <col min="262" max="262" width="2.140625" style="39" customWidth="1"/>
    <col min="263" max="263" width="8.140625" style="39" customWidth="1"/>
    <col min="264" max="503" width="11.42578125" style="39"/>
    <col min="504" max="504" width="4.85546875" style="39" customWidth="1"/>
    <col min="505" max="505" width="8.140625" style="39" customWidth="1"/>
    <col min="506" max="506" width="11.7109375" style="39" customWidth="1"/>
    <col min="507" max="508" width="11.42578125" style="39"/>
    <col min="509" max="509" width="7.140625" style="39" customWidth="1"/>
    <col min="510" max="511" width="2.140625" style="39" customWidth="1"/>
    <col min="512" max="512" width="7.7109375" style="39" customWidth="1"/>
    <col min="513" max="513" width="8.140625" style="39" customWidth="1"/>
    <col min="514" max="515" width="11.42578125" style="39"/>
    <col min="516" max="517" width="7.140625" style="39" customWidth="1"/>
    <col min="518" max="518" width="2.140625" style="39" customWidth="1"/>
    <col min="519" max="519" width="8.140625" style="39" customWidth="1"/>
    <col min="520" max="759" width="11.42578125" style="39"/>
    <col min="760" max="760" width="4.85546875" style="39" customWidth="1"/>
    <col min="761" max="761" width="8.140625" style="39" customWidth="1"/>
    <col min="762" max="762" width="11.7109375" style="39" customWidth="1"/>
    <col min="763" max="764" width="11.42578125" style="39"/>
    <col min="765" max="765" width="7.140625" style="39" customWidth="1"/>
    <col min="766" max="767" width="2.140625" style="39" customWidth="1"/>
    <col min="768" max="768" width="7.7109375" style="39" customWidth="1"/>
    <col min="769" max="769" width="8.140625" style="39" customWidth="1"/>
    <col min="770" max="771" width="11.42578125" style="39"/>
    <col min="772" max="773" width="7.140625" style="39" customWidth="1"/>
    <col min="774" max="774" width="2.140625" style="39" customWidth="1"/>
    <col min="775" max="775" width="8.140625" style="39" customWidth="1"/>
    <col min="776" max="1015" width="11.42578125" style="39"/>
    <col min="1016" max="1016" width="4.85546875" style="39" customWidth="1"/>
    <col min="1017" max="1017" width="8.140625" style="39" customWidth="1"/>
    <col min="1018" max="1018" width="11.7109375" style="39" customWidth="1"/>
    <col min="1019" max="1020" width="11.42578125" style="39"/>
    <col min="1021" max="1021" width="7.140625" style="39" customWidth="1"/>
    <col min="1022" max="1023" width="2.140625" style="39" customWidth="1"/>
    <col min="1024" max="1024" width="7.7109375" style="39" customWidth="1"/>
    <col min="1025" max="1025" width="8.140625" style="39" customWidth="1"/>
    <col min="1026" max="1027" width="11.42578125" style="39"/>
    <col min="1028" max="1029" width="7.140625" style="39" customWidth="1"/>
    <col min="1030" max="1030" width="2.140625" style="39" customWidth="1"/>
    <col min="1031" max="1031" width="8.140625" style="39" customWidth="1"/>
    <col min="1032" max="1271" width="11.42578125" style="39"/>
    <col min="1272" max="1272" width="4.85546875" style="39" customWidth="1"/>
    <col min="1273" max="1273" width="8.140625" style="39" customWidth="1"/>
    <col min="1274" max="1274" width="11.7109375" style="39" customWidth="1"/>
    <col min="1275" max="1276" width="11.42578125" style="39"/>
    <col min="1277" max="1277" width="7.140625" style="39" customWidth="1"/>
    <col min="1278" max="1279" width="2.140625" style="39" customWidth="1"/>
    <col min="1280" max="1280" width="7.7109375" style="39" customWidth="1"/>
    <col min="1281" max="1281" width="8.140625" style="39" customWidth="1"/>
    <col min="1282" max="1283" width="11.42578125" style="39"/>
    <col min="1284" max="1285" width="7.140625" style="39" customWidth="1"/>
    <col min="1286" max="1286" width="2.140625" style="39" customWidth="1"/>
    <col min="1287" max="1287" width="8.140625" style="39" customWidth="1"/>
    <col min="1288" max="1527" width="11.42578125" style="39"/>
    <col min="1528" max="1528" width="4.85546875" style="39" customWidth="1"/>
    <col min="1529" max="1529" width="8.140625" style="39" customWidth="1"/>
    <col min="1530" max="1530" width="11.7109375" style="39" customWidth="1"/>
    <col min="1531" max="1532" width="11.42578125" style="39"/>
    <col min="1533" max="1533" width="7.140625" style="39" customWidth="1"/>
    <col min="1534" max="1535" width="2.140625" style="39" customWidth="1"/>
    <col min="1536" max="1536" width="7.7109375" style="39" customWidth="1"/>
    <col min="1537" max="1537" width="8.140625" style="39" customWidth="1"/>
    <col min="1538" max="1539" width="11.42578125" style="39"/>
    <col min="1540" max="1541" width="7.140625" style="39" customWidth="1"/>
    <col min="1542" max="1542" width="2.140625" style="39" customWidth="1"/>
    <col min="1543" max="1543" width="8.140625" style="39" customWidth="1"/>
    <col min="1544" max="1783" width="11.42578125" style="39"/>
    <col min="1784" max="1784" width="4.85546875" style="39" customWidth="1"/>
    <col min="1785" max="1785" width="8.140625" style="39" customWidth="1"/>
    <col min="1786" max="1786" width="11.7109375" style="39" customWidth="1"/>
    <col min="1787" max="1788" width="11.42578125" style="39"/>
    <col min="1789" max="1789" width="7.140625" style="39" customWidth="1"/>
    <col min="1790" max="1791" width="2.140625" style="39" customWidth="1"/>
    <col min="1792" max="1792" width="7.7109375" style="39" customWidth="1"/>
    <col min="1793" max="1793" width="8.140625" style="39" customWidth="1"/>
    <col min="1794" max="1795" width="11.42578125" style="39"/>
    <col min="1796" max="1797" width="7.140625" style="39" customWidth="1"/>
    <col min="1798" max="1798" width="2.140625" style="39" customWidth="1"/>
    <col min="1799" max="1799" width="8.140625" style="39" customWidth="1"/>
    <col min="1800" max="2039" width="11.42578125" style="39"/>
    <col min="2040" max="2040" width="4.85546875" style="39" customWidth="1"/>
    <col min="2041" max="2041" width="8.140625" style="39" customWidth="1"/>
    <col min="2042" max="2042" width="11.7109375" style="39" customWidth="1"/>
    <col min="2043" max="2044" width="11.42578125" style="39"/>
    <col min="2045" max="2045" width="7.140625" style="39" customWidth="1"/>
    <col min="2046" max="2047" width="2.140625" style="39" customWidth="1"/>
    <col min="2048" max="2048" width="7.7109375" style="39" customWidth="1"/>
    <col min="2049" max="2049" width="8.140625" style="39" customWidth="1"/>
    <col min="2050" max="2051" width="11.42578125" style="39"/>
    <col min="2052" max="2053" width="7.140625" style="39" customWidth="1"/>
    <col min="2054" max="2054" width="2.140625" style="39" customWidth="1"/>
    <col min="2055" max="2055" width="8.140625" style="39" customWidth="1"/>
    <col min="2056" max="2295" width="11.42578125" style="39"/>
    <col min="2296" max="2296" width="4.85546875" style="39" customWidth="1"/>
    <col min="2297" max="2297" width="8.140625" style="39" customWidth="1"/>
    <col min="2298" max="2298" width="11.7109375" style="39" customWidth="1"/>
    <col min="2299" max="2300" width="11.42578125" style="39"/>
    <col min="2301" max="2301" width="7.140625" style="39" customWidth="1"/>
    <col min="2302" max="2303" width="2.140625" style="39" customWidth="1"/>
    <col min="2304" max="2304" width="7.7109375" style="39" customWidth="1"/>
    <col min="2305" max="2305" width="8.140625" style="39" customWidth="1"/>
    <col min="2306" max="2307" width="11.42578125" style="39"/>
    <col min="2308" max="2309" width="7.140625" style="39" customWidth="1"/>
    <col min="2310" max="2310" width="2.140625" style="39" customWidth="1"/>
    <col min="2311" max="2311" width="8.140625" style="39" customWidth="1"/>
    <col min="2312" max="2551" width="11.42578125" style="39"/>
    <col min="2552" max="2552" width="4.85546875" style="39" customWidth="1"/>
    <col min="2553" max="2553" width="8.140625" style="39" customWidth="1"/>
    <col min="2554" max="2554" width="11.7109375" style="39" customWidth="1"/>
    <col min="2555" max="2556" width="11.42578125" style="39"/>
    <col min="2557" max="2557" width="7.140625" style="39" customWidth="1"/>
    <col min="2558" max="2559" width="2.140625" style="39" customWidth="1"/>
    <col min="2560" max="2560" width="7.7109375" style="39" customWidth="1"/>
    <col min="2561" max="2561" width="8.140625" style="39" customWidth="1"/>
    <col min="2562" max="2563" width="11.42578125" style="39"/>
    <col min="2564" max="2565" width="7.140625" style="39" customWidth="1"/>
    <col min="2566" max="2566" width="2.140625" style="39" customWidth="1"/>
    <col min="2567" max="2567" width="8.140625" style="39" customWidth="1"/>
    <col min="2568" max="2807" width="11.42578125" style="39"/>
    <col min="2808" max="2808" width="4.85546875" style="39" customWidth="1"/>
    <col min="2809" max="2809" width="8.140625" style="39" customWidth="1"/>
    <col min="2810" max="2810" width="11.7109375" style="39" customWidth="1"/>
    <col min="2811" max="2812" width="11.42578125" style="39"/>
    <col min="2813" max="2813" width="7.140625" style="39" customWidth="1"/>
    <col min="2814" max="2815" width="2.140625" style="39" customWidth="1"/>
    <col min="2816" max="2816" width="7.7109375" style="39" customWidth="1"/>
    <col min="2817" max="2817" width="8.140625" style="39" customWidth="1"/>
    <col min="2818" max="2819" width="11.42578125" style="39"/>
    <col min="2820" max="2821" width="7.140625" style="39" customWidth="1"/>
    <col min="2822" max="2822" width="2.140625" style="39" customWidth="1"/>
    <col min="2823" max="2823" width="8.140625" style="39" customWidth="1"/>
    <col min="2824" max="3063" width="11.42578125" style="39"/>
    <col min="3064" max="3064" width="4.85546875" style="39" customWidth="1"/>
    <col min="3065" max="3065" width="8.140625" style="39" customWidth="1"/>
    <col min="3066" max="3066" width="11.7109375" style="39" customWidth="1"/>
    <col min="3067" max="3068" width="11.42578125" style="39"/>
    <col min="3069" max="3069" width="7.140625" style="39" customWidth="1"/>
    <col min="3070" max="3071" width="2.140625" style="39" customWidth="1"/>
    <col min="3072" max="3072" width="7.7109375" style="39" customWidth="1"/>
    <col min="3073" max="3073" width="8.140625" style="39" customWidth="1"/>
    <col min="3074" max="3075" width="11.42578125" style="39"/>
    <col min="3076" max="3077" width="7.140625" style="39" customWidth="1"/>
    <col min="3078" max="3078" width="2.140625" style="39" customWidth="1"/>
    <col min="3079" max="3079" width="8.140625" style="39" customWidth="1"/>
    <col min="3080" max="3319" width="11.42578125" style="39"/>
    <col min="3320" max="3320" width="4.85546875" style="39" customWidth="1"/>
    <col min="3321" max="3321" width="8.140625" style="39" customWidth="1"/>
    <col min="3322" max="3322" width="11.7109375" style="39" customWidth="1"/>
    <col min="3323" max="3324" width="11.42578125" style="39"/>
    <col min="3325" max="3325" width="7.140625" style="39" customWidth="1"/>
    <col min="3326" max="3327" width="2.140625" style="39" customWidth="1"/>
    <col min="3328" max="3328" width="7.7109375" style="39" customWidth="1"/>
    <col min="3329" max="3329" width="8.140625" style="39" customWidth="1"/>
    <col min="3330" max="3331" width="11.42578125" style="39"/>
    <col min="3332" max="3333" width="7.140625" style="39" customWidth="1"/>
    <col min="3334" max="3334" width="2.140625" style="39" customWidth="1"/>
    <col min="3335" max="3335" width="8.140625" style="39" customWidth="1"/>
    <col min="3336" max="3575" width="11.42578125" style="39"/>
    <col min="3576" max="3576" width="4.85546875" style="39" customWidth="1"/>
    <col min="3577" max="3577" width="8.140625" style="39" customWidth="1"/>
    <col min="3578" max="3578" width="11.7109375" style="39" customWidth="1"/>
    <col min="3579" max="3580" width="11.42578125" style="39"/>
    <col min="3581" max="3581" width="7.140625" style="39" customWidth="1"/>
    <col min="3582" max="3583" width="2.140625" style="39" customWidth="1"/>
    <col min="3584" max="3584" width="7.7109375" style="39" customWidth="1"/>
    <col min="3585" max="3585" width="8.140625" style="39" customWidth="1"/>
    <col min="3586" max="3587" width="11.42578125" style="39"/>
    <col min="3588" max="3589" width="7.140625" style="39" customWidth="1"/>
    <col min="3590" max="3590" width="2.140625" style="39" customWidth="1"/>
    <col min="3591" max="3591" width="8.140625" style="39" customWidth="1"/>
    <col min="3592" max="3831" width="11.42578125" style="39"/>
    <col min="3832" max="3832" width="4.85546875" style="39" customWidth="1"/>
    <col min="3833" max="3833" width="8.140625" style="39" customWidth="1"/>
    <col min="3834" max="3834" width="11.7109375" style="39" customWidth="1"/>
    <col min="3835" max="3836" width="11.42578125" style="39"/>
    <col min="3837" max="3837" width="7.140625" style="39" customWidth="1"/>
    <col min="3838" max="3839" width="2.140625" style="39" customWidth="1"/>
    <col min="3840" max="3840" width="7.7109375" style="39" customWidth="1"/>
    <col min="3841" max="3841" width="8.140625" style="39" customWidth="1"/>
    <col min="3842" max="3843" width="11.42578125" style="39"/>
    <col min="3844" max="3845" width="7.140625" style="39" customWidth="1"/>
    <col min="3846" max="3846" width="2.140625" style="39" customWidth="1"/>
    <col min="3847" max="3847" width="8.140625" style="39" customWidth="1"/>
    <col min="3848" max="4087" width="11.42578125" style="39"/>
    <col min="4088" max="4088" width="4.85546875" style="39" customWidth="1"/>
    <col min="4089" max="4089" width="8.140625" style="39" customWidth="1"/>
    <col min="4090" max="4090" width="11.7109375" style="39" customWidth="1"/>
    <col min="4091" max="4092" width="11.42578125" style="39"/>
    <col min="4093" max="4093" width="7.140625" style="39" customWidth="1"/>
    <col min="4094" max="4095" width="2.140625" style="39" customWidth="1"/>
    <col min="4096" max="4096" width="7.7109375" style="39" customWidth="1"/>
    <col min="4097" max="4097" width="8.140625" style="39" customWidth="1"/>
    <col min="4098" max="4099" width="11.42578125" style="39"/>
    <col min="4100" max="4101" width="7.140625" style="39" customWidth="1"/>
    <col min="4102" max="4102" width="2.140625" style="39" customWidth="1"/>
    <col min="4103" max="4103" width="8.140625" style="39" customWidth="1"/>
    <col min="4104" max="4343" width="11.42578125" style="39"/>
    <col min="4344" max="4344" width="4.85546875" style="39" customWidth="1"/>
    <col min="4345" max="4345" width="8.140625" style="39" customWidth="1"/>
    <col min="4346" max="4346" width="11.7109375" style="39" customWidth="1"/>
    <col min="4347" max="4348" width="11.42578125" style="39"/>
    <col min="4349" max="4349" width="7.140625" style="39" customWidth="1"/>
    <col min="4350" max="4351" width="2.140625" style="39" customWidth="1"/>
    <col min="4352" max="4352" width="7.7109375" style="39" customWidth="1"/>
    <col min="4353" max="4353" width="8.140625" style="39" customWidth="1"/>
    <col min="4354" max="4355" width="11.42578125" style="39"/>
    <col min="4356" max="4357" width="7.140625" style="39" customWidth="1"/>
    <col min="4358" max="4358" width="2.140625" style="39" customWidth="1"/>
    <col min="4359" max="4359" width="8.140625" style="39" customWidth="1"/>
    <col min="4360" max="4599" width="11.42578125" style="39"/>
    <col min="4600" max="4600" width="4.85546875" style="39" customWidth="1"/>
    <col min="4601" max="4601" width="8.140625" style="39" customWidth="1"/>
    <col min="4602" max="4602" width="11.7109375" style="39" customWidth="1"/>
    <col min="4603" max="4604" width="11.42578125" style="39"/>
    <col min="4605" max="4605" width="7.140625" style="39" customWidth="1"/>
    <col min="4606" max="4607" width="2.140625" style="39" customWidth="1"/>
    <col min="4608" max="4608" width="7.7109375" style="39" customWidth="1"/>
    <col min="4609" max="4609" width="8.140625" style="39" customWidth="1"/>
    <col min="4610" max="4611" width="11.42578125" style="39"/>
    <col min="4612" max="4613" width="7.140625" style="39" customWidth="1"/>
    <col min="4614" max="4614" width="2.140625" style="39" customWidth="1"/>
    <col min="4615" max="4615" width="8.140625" style="39" customWidth="1"/>
    <col min="4616" max="4855" width="11.42578125" style="39"/>
    <col min="4856" max="4856" width="4.85546875" style="39" customWidth="1"/>
    <col min="4857" max="4857" width="8.140625" style="39" customWidth="1"/>
    <col min="4858" max="4858" width="11.7109375" style="39" customWidth="1"/>
    <col min="4859" max="4860" width="11.42578125" style="39"/>
    <col min="4861" max="4861" width="7.140625" style="39" customWidth="1"/>
    <col min="4862" max="4863" width="2.140625" style="39" customWidth="1"/>
    <col min="4864" max="4864" width="7.7109375" style="39" customWidth="1"/>
    <col min="4865" max="4865" width="8.140625" style="39" customWidth="1"/>
    <col min="4866" max="4867" width="11.42578125" style="39"/>
    <col min="4868" max="4869" width="7.140625" style="39" customWidth="1"/>
    <col min="4870" max="4870" width="2.140625" style="39" customWidth="1"/>
    <col min="4871" max="4871" width="8.140625" style="39" customWidth="1"/>
    <col min="4872" max="5111" width="11.42578125" style="39"/>
    <col min="5112" max="5112" width="4.85546875" style="39" customWidth="1"/>
    <col min="5113" max="5113" width="8.140625" style="39" customWidth="1"/>
    <col min="5114" max="5114" width="11.7109375" style="39" customWidth="1"/>
    <col min="5115" max="5116" width="11.42578125" style="39"/>
    <col min="5117" max="5117" width="7.140625" style="39" customWidth="1"/>
    <col min="5118" max="5119" width="2.140625" style="39" customWidth="1"/>
    <col min="5120" max="5120" width="7.7109375" style="39" customWidth="1"/>
    <col min="5121" max="5121" width="8.140625" style="39" customWidth="1"/>
    <col min="5122" max="5123" width="11.42578125" style="39"/>
    <col min="5124" max="5125" width="7.140625" style="39" customWidth="1"/>
    <col min="5126" max="5126" width="2.140625" style="39" customWidth="1"/>
    <col min="5127" max="5127" width="8.140625" style="39" customWidth="1"/>
    <col min="5128" max="5367" width="11.42578125" style="39"/>
    <col min="5368" max="5368" width="4.85546875" style="39" customWidth="1"/>
    <col min="5369" max="5369" width="8.140625" style="39" customWidth="1"/>
    <col min="5370" max="5370" width="11.7109375" style="39" customWidth="1"/>
    <col min="5371" max="5372" width="11.42578125" style="39"/>
    <col min="5373" max="5373" width="7.140625" style="39" customWidth="1"/>
    <col min="5374" max="5375" width="2.140625" style="39" customWidth="1"/>
    <col min="5376" max="5376" width="7.7109375" style="39" customWidth="1"/>
    <col min="5377" max="5377" width="8.140625" style="39" customWidth="1"/>
    <col min="5378" max="5379" width="11.42578125" style="39"/>
    <col min="5380" max="5381" width="7.140625" style="39" customWidth="1"/>
    <col min="5382" max="5382" width="2.140625" style="39" customWidth="1"/>
    <col min="5383" max="5383" width="8.140625" style="39" customWidth="1"/>
    <col min="5384" max="5623" width="11.42578125" style="39"/>
    <col min="5624" max="5624" width="4.85546875" style="39" customWidth="1"/>
    <col min="5625" max="5625" width="8.140625" style="39" customWidth="1"/>
    <col min="5626" max="5626" width="11.7109375" style="39" customWidth="1"/>
    <col min="5627" max="5628" width="11.42578125" style="39"/>
    <col min="5629" max="5629" width="7.140625" style="39" customWidth="1"/>
    <col min="5630" max="5631" width="2.140625" style="39" customWidth="1"/>
    <col min="5632" max="5632" width="7.7109375" style="39" customWidth="1"/>
    <col min="5633" max="5633" width="8.140625" style="39" customWidth="1"/>
    <col min="5634" max="5635" width="11.42578125" style="39"/>
    <col min="5636" max="5637" width="7.140625" style="39" customWidth="1"/>
    <col min="5638" max="5638" width="2.140625" style="39" customWidth="1"/>
    <col min="5639" max="5639" width="8.140625" style="39" customWidth="1"/>
    <col min="5640" max="5879" width="11.42578125" style="39"/>
    <col min="5880" max="5880" width="4.85546875" style="39" customWidth="1"/>
    <col min="5881" max="5881" width="8.140625" style="39" customWidth="1"/>
    <col min="5882" max="5882" width="11.7109375" style="39" customWidth="1"/>
    <col min="5883" max="5884" width="11.42578125" style="39"/>
    <col min="5885" max="5885" width="7.140625" style="39" customWidth="1"/>
    <col min="5886" max="5887" width="2.140625" style="39" customWidth="1"/>
    <col min="5888" max="5888" width="7.7109375" style="39" customWidth="1"/>
    <col min="5889" max="5889" width="8.140625" style="39" customWidth="1"/>
    <col min="5890" max="5891" width="11.42578125" style="39"/>
    <col min="5892" max="5893" width="7.140625" style="39" customWidth="1"/>
    <col min="5894" max="5894" width="2.140625" style="39" customWidth="1"/>
    <col min="5895" max="5895" width="8.140625" style="39" customWidth="1"/>
    <col min="5896" max="6135" width="11.42578125" style="39"/>
    <col min="6136" max="6136" width="4.85546875" style="39" customWidth="1"/>
    <col min="6137" max="6137" width="8.140625" style="39" customWidth="1"/>
    <col min="6138" max="6138" width="11.7109375" style="39" customWidth="1"/>
    <col min="6139" max="6140" width="11.42578125" style="39"/>
    <col min="6141" max="6141" width="7.140625" style="39" customWidth="1"/>
    <col min="6142" max="6143" width="2.140625" style="39" customWidth="1"/>
    <col min="6144" max="6144" width="7.7109375" style="39" customWidth="1"/>
    <col min="6145" max="6145" width="8.140625" style="39" customWidth="1"/>
    <col min="6146" max="6147" width="11.42578125" style="39"/>
    <col min="6148" max="6149" width="7.140625" style="39" customWidth="1"/>
    <col min="6150" max="6150" width="2.140625" style="39" customWidth="1"/>
    <col min="6151" max="6151" width="8.140625" style="39" customWidth="1"/>
    <col min="6152" max="6391" width="11.42578125" style="39"/>
    <col min="6392" max="6392" width="4.85546875" style="39" customWidth="1"/>
    <col min="6393" max="6393" width="8.140625" style="39" customWidth="1"/>
    <col min="6394" max="6394" width="11.7109375" style="39" customWidth="1"/>
    <col min="6395" max="6396" width="11.42578125" style="39"/>
    <col min="6397" max="6397" width="7.140625" style="39" customWidth="1"/>
    <col min="6398" max="6399" width="2.140625" style="39" customWidth="1"/>
    <col min="6400" max="6400" width="7.7109375" style="39" customWidth="1"/>
    <col min="6401" max="6401" width="8.140625" style="39" customWidth="1"/>
    <col min="6402" max="6403" width="11.42578125" style="39"/>
    <col min="6404" max="6405" width="7.140625" style="39" customWidth="1"/>
    <col min="6406" max="6406" width="2.140625" style="39" customWidth="1"/>
    <col min="6407" max="6407" width="8.140625" style="39" customWidth="1"/>
    <col min="6408" max="6647" width="11.42578125" style="39"/>
    <col min="6648" max="6648" width="4.85546875" style="39" customWidth="1"/>
    <col min="6649" max="6649" width="8.140625" style="39" customWidth="1"/>
    <col min="6650" max="6650" width="11.7109375" style="39" customWidth="1"/>
    <col min="6651" max="6652" width="11.42578125" style="39"/>
    <col min="6653" max="6653" width="7.140625" style="39" customWidth="1"/>
    <col min="6654" max="6655" width="2.140625" style="39" customWidth="1"/>
    <col min="6656" max="6656" width="7.7109375" style="39" customWidth="1"/>
    <col min="6657" max="6657" width="8.140625" style="39" customWidth="1"/>
    <col min="6658" max="6659" width="11.42578125" style="39"/>
    <col min="6660" max="6661" width="7.140625" style="39" customWidth="1"/>
    <col min="6662" max="6662" width="2.140625" style="39" customWidth="1"/>
    <col min="6663" max="6663" width="8.140625" style="39" customWidth="1"/>
    <col min="6664" max="6903" width="11.42578125" style="39"/>
    <col min="6904" max="6904" width="4.85546875" style="39" customWidth="1"/>
    <col min="6905" max="6905" width="8.140625" style="39" customWidth="1"/>
    <col min="6906" max="6906" width="11.7109375" style="39" customWidth="1"/>
    <col min="6907" max="6908" width="11.42578125" style="39"/>
    <col min="6909" max="6909" width="7.140625" style="39" customWidth="1"/>
    <col min="6910" max="6911" width="2.140625" style="39" customWidth="1"/>
    <col min="6912" max="6912" width="7.7109375" style="39" customWidth="1"/>
    <col min="6913" max="6913" width="8.140625" style="39" customWidth="1"/>
    <col min="6914" max="6915" width="11.42578125" style="39"/>
    <col min="6916" max="6917" width="7.140625" style="39" customWidth="1"/>
    <col min="6918" max="6918" width="2.140625" style="39" customWidth="1"/>
    <col min="6919" max="6919" width="8.140625" style="39" customWidth="1"/>
    <col min="6920" max="7159" width="11.42578125" style="39"/>
    <col min="7160" max="7160" width="4.85546875" style="39" customWidth="1"/>
    <col min="7161" max="7161" width="8.140625" style="39" customWidth="1"/>
    <col min="7162" max="7162" width="11.7109375" style="39" customWidth="1"/>
    <col min="7163" max="7164" width="11.42578125" style="39"/>
    <col min="7165" max="7165" width="7.140625" style="39" customWidth="1"/>
    <col min="7166" max="7167" width="2.140625" style="39" customWidth="1"/>
    <col min="7168" max="7168" width="7.7109375" style="39" customWidth="1"/>
    <col min="7169" max="7169" width="8.140625" style="39" customWidth="1"/>
    <col min="7170" max="7171" width="11.42578125" style="39"/>
    <col min="7172" max="7173" width="7.140625" style="39" customWidth="1"/>
    <col min="7174" max="7174" width="2.140625" style="39" customWidth="1"/>
    <col min="7175" max="7175" width="8.140625" style="39" customWidth="1"/>
    <col min="7176" max="7415" width="11.42578125" style="39"/>
    <col min="7416" max="7416" width="4.85546875" style="39" customWidth="1"/>
    <col min="7417" max="7417" width="8.140625" style="39" customWidth="1"/>
    <col min="7418" max="7418" width="11.7109375" style="39" customWidth="1"/>
    <col min="7419" max="7420" width="11.42578125" style="39"/>
    <col min="7421" max="7421" width="7.140625" style="39" customWidth="1"/>
    <col min="7422" max="7423" width="2.140625" style="39" customWidth="1"/>
    <col min="7424" max="7424" width="7.7109375" style="39" customWidth="1"/>
    <col min="7425" max="7425" width="8.140625" style="39" customWidth="1"/>
    <col min="7426" max="7427" width="11.42578125" style="39"/>
    <col min="7428" max="7429" width="7.140625" style="39" customWidth="1"/>
    <col min="7430" max="7430" width="2.140625" style="39" customWidth="1"/>
    <col min="7431" max="7431" width="8.140625" style="39" customWidth="1"/>
    <col min="7432" max="7671" width="11.42578125" style="39"/>
    <col min="7672" max="7672" width="4.85546875" style="39" customWidth="1"/>
    <col min="7673" max="7673" width="8.140625" style="39" customWidth="1"/>
    <col min="7674" max="7674" width="11.7109375" style="39" customWidth="1"/>
    <col min="7675" max="7676" width="11.42578125" style="39"/>
    <col min="7677" max="7677" width="7.140625" style="39" customWidth="1"/>
    <col min="7678" max="7679" width="2.140625" style="39" customWidth="1"/>
    <col min="7680" max="7680" width="7.7109375" style="39" customWidth="1"/>
    <col min="7681" max="7681" width="8.140625" style="39" customWidth="1"/>
    <col min="7682" max="7683" width="11.42578125" style="39"/>
    <col min="7684" max="7685" width="7.140625" style="39" customWidth="1"/>
    <col min="7686" max="7686" width="2.140625" style="39" customWidth="1"/>
    <col min="7687" max="7687" width="8.140625" style="39" customWidth="1"/>
    <col min="7688" max="7927" width="11.42578125" style="39"/>
    <col min="7928" max="7928" width="4.85546875" style="39" customWidth="1"/>
    <col min="7929" max="7929" width="8.140625" style="39" customWidth="1"/>
    <col min="7930" max="7930" width="11.7109375" style="39" customWidth="1"/>
    <col min="7931" max="7932" width="11.42578125" style="39"/>
    <col min="7933" max="7933" width="7.140625" style="39" customWidth="1"/>
    <col min="7934" max="7935" width="2.140625" style="39" customWidth="1"/>
    <col min="7936" max="7936" width="7.7109375" style="39" customWidth="1"/>
    <col min="7937" max="7937" width="8.140625" style="39" customWidth="1"/>
    <col min="7938" max="7939" width="11.42578125" style="39"/>
    <col min="7940" max="7941" width="7.140625" style="39" customWidth="1"/>
    <col min="7942" max="7942" width="2.140625" style="39" customWidth="1"/>
    <col min="7943" max="7943" width="8.140625" style="39" customWidth="1"/>
    <col min="7944" max="8183" width="11.42578125" style="39"/>
    <col min="8184" max="8184" width="4.85546875" style="39" customWidth="1"/>
    <col min="8185" max="8185" width="8.140625" style="39" customWidth="1"/>
    <col min="8186" max="8186" width="11.7109375" style="39" customWidth="1"/>
    <col min="8187" max="8188" width="11.42578125" style="39"/>
    <col min="8189" max="8189" width="7.140625" style="39" customWidth="1"/>
    <col min="8190" max="8191" width="2.140625" style="39" customWidth="1"/>
    <col min="8192" max="8192" width="7.7109375" style="39" customWidth="1"/>
    <col min="8193" max="8193" width="8.140625" style="39" customWidth="1"/>
    <col min="8194" max="8195" width="11.42578125" style="39"/>
    <col min="8196" max="8197" width="7.140625" style="39" customWidth="1"/>
    <col min="8198" max="8198" width="2.140625" style="39" customWidth="1"/>
    <col min="8199" max="8199" width="8.140625" style="39" customWidth="1"/>
    <col min="8200" max="8439" width="11.42578125" style="39"/>
    <col min="8440" max="8440" width="4.85546875" style="39" customWidth="1"/>
    <col min="8441" max="8441" width="8.140625" style="39" customWidth="1"/>
    <col min="8442" max="8442" width="11.7109375" style="39" customWidth="1"/>
    <col min="8443" max="8444" width="11.42578125" style="39"/>
    <col min="8445" max="8445" width="7.140625" style="39" customWidth="1"/>
    <col min="8446" max="8447" width="2.140625" style="39" customWidth="1"/>
    <col min="8448" max="8448" width="7.7109375" style="39" customWidth="1"/>
    <col min="8449" max="8449" width="8.140625" style="39" customWidth="1"/>
    <col min="8450" max="8451" width="11.42578125" style="39"/>
    <col min="8452" max="8453" width="7.140625" style="39" customWidth="1"/>
    <col min="8454" max="8454" width="2.140625" style="39" customWidth="1"/>
    <col min="8455" max="8455" width="8.140625" style="39" customWidth="1"/>
    <col min="8456" max="8695" width="11.42578125" style="39"/>
    <col min="8696" max="8696" width="4.85546875" style="39" customWidth="1"/>
    <col min="8697" max="8697" width="8.140625" style="39" customWidth="1"/>
    <col min="8698" max="8698" width="11.7109375" style="39" customWidth="1"/>
    <col min="8699" max="8700" width="11.42578125" style="39"/>
    <col min="8701" max="8701" width="7.140625" style="39" customWidth="1"/>
    <col min="8702" max="8703" width="2.140625" style="39" customWidth="1"/>
    <col min="8704" max="8704" width="7.7109375" style="39" customWidth="1"/>
    <col min="8705" max="8705" width="8.140625" style="39" customWidth="1"/>
    <col min="8706" max="8707" width="11.42578125" style="39"/>
    <col min="8708" max="8709" width="7.140625" style="39" customWidth="1"/>
    <col min="8710" max="8710" width="2.140625" style="39" customWidth="1"/>
    <col min="8711" max="8711" width="8.140625" style="39" customWidth="1"/>
    <col min="8712" max="8951" width="11.42578125" style="39"/>
    <col min="8952" max="8952" width="4.85546875" style="39" customWidth="1"/>
    <col min="8953" max="8953" width="8.140625" style="39" customWidth="1"/>
    <col min="8954" max="8954" width="11.7109375" style="39" customWidth="1"/>
    <col min="8955" max="8956" width="11.42578125" style="39"/>
    <col min="8957" max="8957" width="7.140625" style="39" customWidth="1"/>
    <col min="8958" max="8959" width="2.140625" style="39" customWidth="1"/>
    <col min="8960" max="8960" width="7.7109375" style="39" customWidth="1"/>
    <col min="8961" max="8961" width="8.140625" style="39" customWidth="1"/>
    <col min="8962" max="8963" width="11.42578125" style="39"/>
    <col min="8964" max="8965" width="7.140625" style="39" customWidth="1"/>
    <col min="8966" max="8966" width="2.140625" style="39" customWidth="1"/>
    <col min="8967" max="8967" width="8.140625" style="39" customWidth="1"/>
    <col min="8968" max="9207" width="11.42578125" style="39"/>
    <col min="9208" max="9208" width="4.85546875" style="39" customWidth="1"/>
    <col min="9209" max="9209" width="8.140625" style="39" customWidth="1"/>
    <col min="9210" max="9210" width="11.7109375" style="39" customWidth="1"/>
    <col min="9211" max="9212" width="11.42578125" style="39"/>
    <col min="9213" max="9213" width="7.140625" style="39" customWidth="1"/>
    <col min="9214" max="9215" width="2.140625" style="39" customWidth="1"/>
    <col min="9216" max="9216" width="7.7109375" style="39" customWidth="1"/>
    <col min="9217" max="9217" width="8.140625" style="39" customWidth="1"/>
    <col min="9218" max="9219" width="11.42578125" style="39"/>
    <col min="9220" max="9221" width="7.140625" style="39" customWidth="1"/>
    <col min="9222" max="9222" width="2.140625" style="39" customWidth="1"/>
    <col min="9223" max="9223" width="8.140625" style="39" customWidth="1"/>
    <col min="9224" max="9463" width="11.42578125" style="39"/>
    <col min="9464" max="9464" width="4.85546875" style="39" customWidth="1"/>
    <col min="9465" max="9465" width="8.140625" style="39" customWidth="1"/>
    <col min="9466" max="9466" width="11.7109375" style="39" customWidth="1"/>
    <col min="9467" max="9468" width="11.42578125" style="39"/>
    <col min="9469" max="9469" width="7.140625" style="39" customWidth="1"/>
    <col min="9470" max="9471" width="2.140625" style="39" customWidth="1"/>
    <col min="9472" max="9472" width="7.7109375" style="39" customWidth="1"/>
    <col min="9473" max="9473" width="8.140625" style="39" customWidth="1"/>
    <col min="9474" max="9475" width="11.42578125" style="39"/>
    <col min="9476" max="9477" width="7.140625" style="39" customWidth="1"/>
    <col min="9478" max="9478" width="2.140625" style="39" customWidth="1"/>
    <col min="9479" max="9479" width="8.140625" style="39" customWidth="1"/>
    <col min="9480" max="9719" width="11.42578125" style="39"/>
    <col min="9720" max="9720" width="4.85546875" style="39" customWidth="1"/>
    <col min="9721" max="9721" width="8.140625" style="39" customWidth="1"/>
    <col min="9722" max="9722" width="11.7109375" style="39" customWidth="1"/>
    <col min="9723" max="9724" width="11.42578125" style="39"/>
    <col min="9725" max="9725" width="7.140625" style="39" customWidth="1"/>
    <col min="9726" max="9727" width="2.140625" style="39" customWidth="1"/>
    <col min="9728" max="9728" width="7.7109375" style="39" customWidth="1"/>
    <col min="9729" max="9729" width="8.140625" style="39" customWidth="1"/>
    <col min="9730" max="9731" width="11.42578125" style="39"/>
    <col min="9732" max="9733" width="7.140625" style="39" customWidth="1"/>
    <col min="9734" max="9734" width="2.140625" style="39" customWidth="1"/>
    <col min="9735" max="9735" width="8.140625" style="39" customWidth="1"/>
    <col min="9736" max="9975" width="11.42578125" style="39"/>
    <col min="9976" max="9976" width="4.85546875" style="39" customWidth="1"/>
    <col min="9977" max="9977" width="8.140625" style="39" customWidth="1"/>
    <col min="9978" max="9978" width="11.7109375" style="39" customWidth="1"/>
    <col min="9979" max="9980" width="11.42578125" style="39"/>
    <col min="9981" max="9981" width="7.140625" style="39" customWidth="1"/>
    <col min="9982" max="9983" width="2.140625" style="39" customWidth="1"/>
    <col min="9984" max="9984" width="7.7109375" style="39" customWidth="1"/>
    <col min="9985" max="9985" width="8.140625" style="39" customWidth="1"/>
    <col min="9986" max="9987" width="11.42578125" style="39"/>
    <col min="9988" max="9989" width="7.140625" style="39" customWidth="1"/>
    <col min="9990" max="9990" width="2.140625" style="39" customWidth="1"/>
    <col min="9991" max="9991" width="8.140625" style="39" customWidth="1"/>
    <col min="9992" max="10231" width="11.42578125" style="39"/>
    <col min="10232" max="10232" width="4.85546875" style="39" customWidth="1"/>
    <col min="10233" max="10233" width="8.140625" style="39" customWidth="1"/>
    <col min="10234" max="10234" width="11.7109375" style="39" customWidth="1"/>
    <col min="10235" max="10236" width="11.42578125" style="39"/>
    <col min="10237" max="10237" width="7.140625" style="39" customWidth="1"/>
    <col min="10238" max="10239" width="2.140625" style="39" customWidth="1"/>
    <col min="10240" max="10240" width="7.7109375" style="39" customWidth="1"/>
    <col min="10241" max="10241" width="8.140625" style="39" customWidth="1"/>
    <col min="10242" max="10243" width="11.42578125" style="39"/>
    <col min="10244" max="10245" width="7.140625" style="39" customWidth="1"/>
    <col min="10246" max="10246" width="2.140625" style="39" customWidth="1"/>
    <col min="10247" max="10247" width="8.140625" style="39" customWidth="1"/>
    <col min="10248" max="10487" width="11.42578125" style="39"/>
    <col min="10488" max="10488" width="4.85546875" style="39" customWidth="1"/>
    <col min="10489" max="10489" width="8.140625" style="39" customWidth="1"/>
    <col min="10490" max="10490" width="11.7109375" style="39" customWidth="1"/>
    <col min="10491" max="10492" width="11.42578125" style="39"/>
    <col min="10493" max="10493" width="7.140625" style="39" customWidth="1"/>
    <col min="10494" max="10495" width="2.140625" style="39" customWidth="1"/>
    <col min="10496" max="10496" width="7.7109375" style="39" customWidth="1"/>
    <col min="10497" max="10497" width="8.140625" style="39" customWidth="1"/>
    <col min="10498" max="10499" width="11.42578125" style="39"/>
    <col min="10500" max="10501" width="7.140625" style="39" customWidth="1"/>
    <col min="10502" max="10502" width="2.140625" style="39" customWidth="1"/>
    <col min="10503" max="10503" width="8.140625" style="39" customWidth="1"/>
    <col min="10504" max="10743" width="11.42578125" style="39"/>
    <col min="10744" max="10744" width="4.85546875" style="39" customWidth="1"/>
    <col min="10745" max="10745" width="8.140625" style="39" customWidth="1"/>
    <col min="10746" max="10746" width="11.7109375" style="39" customWidth="1"/>
    <col min="10747" max="10748" width="11.42578125" style="39"/>
    <col min="10749" max="10749" width="7.140625" style="39" customWidth="1"/>
    <col min="10750" max="10751" width="2.140625" style="39" customWidth="1"/>
    <col min="10752" max="10752" width="7.7109375" style="39" customWidth="1"/>
    <col min="10753" max="10753" width="8.140625" style="39" customWidth="1"/>
    <col min="10754" max="10755" width="11.42578125" style="39"/>
    <col min="10756" max="10757" width="7.140625" style="39" customWidth="1"/>
    <col min="10758" max="10758" width="2.140625" style="39" customWidth="1"/>
    <col min="10759" max="10759" width="8.140625" style="39" customWidth="1"/>
    <col min="10760" max="10999" width="11.42578125" style="39"/>
    <col min="11000" max="11000" width="4.85546875" style="39" customWidth="1"/>
    <col min="11001" max="11001" width="8.140625" style="39" customWidth="1"/>
    <col min="11002" max="11002" width="11.7109375" style="39" customWidth="1"/>
    <col min="11003" max="11004" width="11.42578125" style="39"/>
    <col min="11005" max="11005" width="7.140625" style="39" customWidth="1"/>
    <col min="11006" max="11007" width="2.140625" style="39" customWidth="1"/>
    <col min="11008" max="11008" width="7.7109375" style="39" customWidth="1"/>
    <col min="11009" max="11009" width="8.140625" style="39" customWidth="1"/>
    <col min="11010" max="11011" width="11.42578125" style="39"/>
    <col min="11012" max="11013" width="7.140625" style="39" customWidth="1"/>
    <col min="11014" max="11014" width="2.140625" style="39" customWidth="1"/>
    <col min="11015" max="11015" width="8.140625" style="39" customWidth="1"/>
    <col min="11016" max="11255" width="11.42578125" style="39"/>
    <col min="11256" max="11256" width="4.85546875" style="39" customWidth="1"/>
    <col min="11257" max="11257" width="8.140625" style="39" customWidth="1"/>
    <col min="11258" max="11258" width="11.7109375" style="39" customWidth="1"/>
    <col min="11259" max="11260" width="11.42578125" style="39"/>
    <col min="11261" max="11261" width="7.140625" style="39" customWidth="1"/>
    <col min="11262" max="11263" width="2.140625" style="39" customWidth="1"/>
    <col min="11264" max="11264" width="7.7109375" style="39" customWidth="1"/>
    <col min="11265" max="11265" width="8.140625" style="39" customWidth="1"/>
    <col min="11266" max="11267" width="11.42578125" style="39"/>
    <col min="11268" max="11269" width="7.140625" style="39" customWidth="1"/>
    <col min="11270" max="11270" width="2.140625" style="39" customWidth="1"/>
    <col min="11271" max="11271" width="8.140625" style="39" customWidth="1"/>
    <col min="11272" max="11511" width="11.42578125" style="39"/>
    <col min="11512" max="11512" width="4.85546875" style="39" customWidth="1"/>
    <col min="11513" max="11513" width="8.140625" style="39" customWidth="1"/>
    <col min="11514" max="11514" width="11.7109375" style="39" customWidth="1"/>
    <col min="11515" max="11516" width="11.42578125" style="39"/>
    <col min="11517" max="11517" width="7.140625" style="39" customWidth="1"/>
    <col min="11518" max="11519" width="2.140625" style="39" customWidth="1"/>
    <col min="11520" max="11520" width="7.7109375" style="39" customWidth="1"/>
    <col min="11521" max="11521" width="8.140625" style="39" customWidth="1"/>
    <col min="11522" max="11523" width="11.42578125" style="39"/>
    <col min="11524" max="11525" width="7.140625" style="39" customWidth="1"/>
    <col min="11526" max="11526" width="2.140625" style="39" customWidth="1"/>
    <col min="11527" max="11527" width="8.140625" style="39" customWidth="1"/>
    <col min="11528" max="11767" width="11.42578125" style="39"/>
    <col min="11768" max="11768" width="4.85546875" style="39" customWidth="1"/>
    <col min="11769" max="11769" width="8.140625" style="39" customWidth="1"/>
    <col min="11770" max="11770" width="11.7109375" style="39" customWidth="1"/>
    <col min="11771" max="11772" width="11.42578125" style="39"/>
    <col min="11773" max="11773" width="7.140625" style="39" customWidth="1"/>
    <col min="11774" max="11775" width="2.140625" style="39" customWidth="1"/>
    <col min="11776" max="11776" width="7.7109375" style="39" customWidth="1"/>
    <col min="11777" max="11777" width="8.140625" style="39" customWidth="1"/>
    <col min="11778" max="11779" width="11.42578125" style="39"/>
    <col min="11780" max="11781" width="7.140625" style="39" customWidth="1"/>
    <col min="11782" max="11782" width="2.140625" style="39" customWidth="1"/>
    <col min="11783" max="11783" width="8.140625" style="39" customWidth="1"/>
    <col min="11784" max="12023" width="11.42578125" style="39"/>
    <col min="12024" max="12024" width="4.85546875" style="39" customWidth="1"/>
    <col min="12025" max="12025" width="8.140625" style="39" customWidth="1"/>
    <col min="12026" max="12026" width="11.7109375" style="39" customWidth="1"/>
    <col min="12027" max="12028" width="11.42578125" style="39"/>
    <col min="12029" max="12029" width="7.140625" style="39" customWidth="1"/>
    <col min="12030" max="12031" width="2.140625" style="39" customWidth="1"/>
    <col min="12032" max="12032" width="7.7109375" style="39" customWidth="1"/>
    <col min="12033" max="12033" width="8.140625" style="39" customWidth="1"/>
    <col min="12034" max="12035" width="11.42578125" style="39"/>
    <col min="12036" max="12037" width="7.140625" style="39" customWidth="1"/>
    <col min="12038" max="12038" width="2.140625" style="39" customWidth="1"/>
    <col min="12039" max="12039" width="8.140625" style="39" customWidth="1"/>
    <col min="12040" max="12279" width="11.42578125" style="39"/>
    <col min="12280" max="12280" width="4.85546875" style="39" customWidth="1"/>
    <col min="12281" max="12281" width="8.140625" style="39" customWidth="1"/>
    <col min="12282" max="12282" width="11.7109375" style="39" customWidth="1"/>
    <col min="12283" max="12284" width="11.42578125" style="39"/>
    <col min="12285" max="12285" width="7.140625" style="39" customWidth="1"/>
    <col min="12286" max="12287" width="2.140625" style="39" customWidth="1"/>
    <col min="12288" max="12288" width="7.7109375" style="39" customWidth="1"/>
    <col min="12289" max="12289" width="8.140625" style="39" customWidth="1"/>
    <col min="12290" max="12291" width="11.42578125" style="39"/>
    <col min="12292" max="12293" width="7.140625" style="39" customWidth="1"/>
    <col min="12294" max="12294" width="2.140625" style="39" customWidth="1"/>
    <col min="12295" max="12295" width="8.140625" style="39" customWidth="1"/>
    <col min="12296" max="12535" width="11.42578125" style="39"/>
    <col min="12536" max="12536" width="4.85546875" style="39" customWidth="1"/>
    <col min="12537" max="12537" width="8.140625" style="39" customWidth="1"/>
    <col min="12538" max="12538" width="11.7109375" style="39" customWidth="1"/>
    <col min="12539" max="12540" width="11.42578125" style="39"/>
    <col min="12541" max="12541" width="7.140625" style="39" customWidth="1"/>
    <col min="12542" max="12543" width="2.140625" style="39" customWidth="1"/>
    <col min="12544" max="12544" width="7.7109375" style="39" customWidth="1"/>
    <col min="12545" max="12545" width="8.140625" style="39" customWidth="1"/>
    <col min="12546" max="12547" width="11.42578125" style="39"/>
    <col min="12548" max="12549" width="7.140625" style="39" customWidth="1"/>
    <col min="12550" max="12550" width="2.140625" style="39" customWidth="1"/>
    <col min="12551" max="12551" width="8.140625" style="39" customWidth="1"/>
    <col min="12552" max="12791" width="11.42578125" style="39"/>
    <col min="12792" max="12792" width="4.85546875" style="39" customWidth="1"/>
    <col min="12793" max="12793" width="8.140625" style="39" customWidth="1"/>
    <col min="12794" max="12794" width="11.7109375" style="39" customWidth="1"/>
    <col min="12795" max="12796" width="11.42578125" style="39"/>
    <col min="12797" max="12797" width="7.140625" style="39" customWidth="1"/>
    <col min="12798" max="12799" width="2.140625" style="39" customWidth="1"/>
    <col min="12800" max="12800" width="7.7109375" style="39" customWidth="1"/>
    <col min="12801" max="12801" width="8.140625" style="39" customWidth="1"/>
    <col min="12802" max="12803" width="11.42578125" style="39"/>
    <col min="12804" max="12805" width="7.140625" style="39" customWidth="1"/>
    <col min="12806" max="12806" width="2.140625" style="39" customWidth="1"/>
    <col min="12807" max="12807" width="8.140625" style="39" customWidth="1"/>
    <col min="12808" max="13047" width="11.42578125" style="39"/>
    <col min="13048" max="13048" width="4.85546875" style="39" customWidth="1"/>
    <col min="13049" max="13049" width="8.140625" style="39" customWidth="1"/>
    <col min="13050" max="13050" width="11.7109375" style="39" customWidth="1"/>
    <col min="13051" max="13052" width="11.42578125" style="39"/>
    <col min="13053" max="13053" width="7.140625" style="39" customWidth="1"/>
    <col min="13054" max="13055" width="2.140625" style="39" customWidth="1"/>
    <col min="13056" max="13056" width="7.7109375" style="39" customWidth="1"/>
    <col min="13057" max="13057" width="8.140625" style="39" customWidth="1"/>
    <col min="13058" max="13059" width="11.42578125" style="39"/>
    <col min="13060" max="13061" width="7.140625" style="39" customWidth="1"/>
    <col min="13062" max="13062" width="2.140625" style="39" customWidth="1"/>
    <col min="13063" max="13063" width="8.140625" style="39" customWidth="1"/>
    <col min="13064" max="13303" width="11.42578125" style="39"/>
    <col min="13304" max="13304" width="4.85546875" style="39" customWidth="1"/>
    <col min="13305" max="13305" width="8.140625" style="39" customWidth="1"/>
    <col min="13306" max="13306" width="11.7109375" style="39" customWidth="1"/>
    <col min="13307" max="13308" width="11.42578125" style="39"/>
    <col min="13309" max="13309" width="7.140625" style="39" customWidth="1"/>
    <col min="13310" max="13311" width="2.140625" style="39" customWidth="1"/>
    <col min="13312" max="13312" width="7.7109375" style="39" customWidth="1"/>
    <col min="13313" max="13313" width="8.140625" style="39" customWidth="1"/>
    <col min="13314" max="13315" width="11.42578125" style="39"/>
    <col min="13316" max="13317" width="7.140625" style="39" customWidth="1"/>
    <col min="13318" max="13318" width="2.140625" style="39" customWidth="1"/>
    <col min="13319" max="13319" width="8.140625" style="39" customWidth="1"/>
    <col min="13320" max="13559" width="11.42578125" style="39"/>
    <col min="13560" max="13560" width="4.85546875" style="39" customWidth="1"/>
    <col min="13561" max="13561" width="8.140625" style="39" customWidth="1"/>
    <col min="13562" max="13562" width="11.7109375" style="39" customWidth="1"/>
    <col min="13563" max="13564" width="11.42578125" style="39"/>
    <col min="13565" max="13565" width="7.140625" style="39" customWidth="1"/>
    <col min="13566" max="13567" width="2.140625" style="39" customWidth="1"/>
    <col min="13568" max="13568" width="7.7109375" style="39" customWidth="1"/>
    <col min="13569" max="13569" width="8.140625" style="39" customWidth="1"/>
    <col min="13570" max="13571" width="11.42578125" style="39"/>
    <col min="13572" max="13573" width="7.140625" style="39" customWidth="1"/>
    <col min="13574" max="13574" width="2.140625" style="39" customWidth="1"/>
    <col min="13575" max="13575" width="8.140625" style="39" customWidth="1"/>
    <col min="13576" max="13815" width="11.42578125" style="39"/>
    <col min="13816" max="13816" width="4.85546875" style="39" customWidth="1"/>
    <col min="13817" max="13817" width="8.140625" style="39" customWidth="1"/>
    <col min="13818" max="13818" width="11.7109375" style="39" customWidth="1"/>
    <col min="13819" max="13820" width="11.42578125" style="39"/>
    <col min="13821" max="13821" width="7.140625" style="39" customWidth="1"/>
    <col min="13822" max="13823" width="2.140625" style="39" customWidth="1"/>
    <col min="13824" max="13824" width="7.7109375" style="39" customWidth="1"/>
    <col min="13825" max="13825" width="8.140625" style="39" customWidth="1"/>
    <col min="13826" max="13827" width="11.42578125" style="39"/>
    <col min="13828" max="13829" width="7.140625" style="39" customWidth="1"/>
    <col min="13830" max="13830" width="2.140625" style="39" customWidth="1"/>
    <col min="13831" max="13831" width="8.140625" style="39" customWidth="1"/>
    <col min="13832" max="14071" width="11.42578125" style="39"/>
    <col min="14072" max="14072" width="4.85546875" style="39" customWidth="1"/>
    <col min="14073" max="14073" width="8.140625" style="39" customWidth="1"/>
    <col min="14074" max="14074" width="11.7109375" style="39" customWidth="1"/>
    <col min="14075" max="14076" width="11.42578125" style="39"/>
    <col min="14077" max="14077" width="7.140625" style="39" customWidth="1"/>
    <col min="14078" max="14079" width="2.140625" style="39" customWidth="1"/>
    <col min="14080" max="14080" width="7.7109375" style="39" customWidth="1"/>
    <col min="14081" max="14081" width="8.140625" style="39" customWidth="1"/>
    <col min="14082" max="14083" width="11.42578125" style="39"/>
    <col min="14084" max="14085" width="7.140625" style="39" customWidth="1"/>
    <col min="14086" max="14086" width="2.140625" style="39" customWidth="1"/>
    <col min="14087" max="14087" width="8.140625" style="39" customWidth="1"/>
    <col min="14088" max="14327" width="11.42578125" style="39"/>
    <col min="14328" max="14328" width="4.85546875" style="39" customWidth="1"/>
    <col min="14329" max="14329" width="8.140625" style="39" customWidth="1"/>
    <col min="14330" max="14330" width="11.7109375" style="39" customWidth="1"/>
    <col min="14331" max="14332" width="11.42578125" style="39"/>
    <col min="14333" max="14333" width="7.140625" style="39" customWidth="1"/>
    <col min="14334" max="14335" width="2.140625" style="39" customWidth="1"/>
    <col min="14336" max="14336" width="7.7109375" style="39" customWidth="1"/>
    <col min="14337" max="14337" width="8.140625" style="39" customWidth="1"/>
    <col min="14338" max="14339" width="11.42578125" style="39"/>
    <col min="14340" max="14341" width="7.140625" style="39" customWidth="1"/>
    <col min="14342" max="14342" width="2.140625" style="39" customWidth="1"/>
    <col min="14343" max="14343" width="8.140625" style="39" customWidth="1"/>
    <col min="14344" max="14583" width="11.42578125" style="39"/>
    <col min="14584" max="14584" width="4.85546875" style="39" customWidth="1"/>
    <col min="14585" max="14585" width="8.140625" style="39" customWidth="1"/>
    <col min="14586" max="14586" width="11.7109375" style="39" customWidth="1"/>
    <col min="14587" max="14588" width="11.42578125" style="39"/>
    <col min="14589" max="14589" width="7.140625" style="39" customWidth="1"/>
    <col min="14590" max="14591" width="2.140625" style="39" customWidth="1"/>
    <col min="14592" max="14592" width="7.7109375" style="39" customWidth="1"/>
    <col min="14593" max="14593" width="8.140625" style="39" customWidth="1"/>
    <col min="14594" max="14595" width="11.42578125" style="39"/>
    <col min="14596" max="14597" width="7.140625" style="39" customWidth="1"/>
    <col min="14598" max="14598" width="2.140625" style="39" customWidth="1"/>
    <col min="14599" max="14599" width="8.140625" style="39" customWidth="1"/>
    <col min="14600" max="14839" width="11.42578125" style="39"/>
    <col min="14840" max="14840" width="4.85546875" style="39" customWidth="1"/>
    <col min="14841" max="14841" width="8.140625" style="39" customWidth="1"/>
    <col min="14842" max="14842" width="11.7109375" style="39" customWidth="1"/>
    <col min="14843" max="14844" width="11.42578125" style="39"/>
    <col min="14845" max="14845" width="7.140625" style="39" customWidth="1"/>
    <col min="14846" max="14847" width="2.140625" style="39" customWidth="1"/>
    <col min="14848" max="14848" width="7.7109375" style="39" customWidth="1"/>
    <col min="14849" max="14849" width="8.140625" style="39" customWidth="1"/>
    <col min="14850" max="14851" width="11.42578125" style="39"/>
    <col min="14852" max="14853" width="7.140625" style="39" customWidth="1"/>
    <col min="14854" max="14854" width="2.140625" style="39" customWidth="1"/>
    <col min="14855" max="14855" width="8.140625" style="39" customWidth="1"/>
    <col min="14856" max="15095" width="11.42578125" style="39"/>
    <col min="15096" max="15096" width="4.85546875" style="39" customWidth="1"/>
    <col min="15097" max="15097" width="8.140625" style="39" customWidth="1"/>
    <col min="15098" max="15098" width="11.7109375" style="39" customWidth="1"/>
    <col min="15099" max="15100" width="11.42578125" style="39"/>
    <col min="15101" max="15101" width="7.140625" style="39" customWidth="1"/>
    <col min="15102" max="15103" width="2.140625" style="39" customWidth="1"/>
    <col min="15104" max="15104" width="7.7109375" style="39" customWidth="1"/>
    <col min="15105" max="15105" width="8.140625" style="39" customWidth="1"/>
    <col min="15106" max="15107" width="11.42578125" style="39"/>
    <col min="15108" max="15109" width="7.140625" style="39" customWidth="1"/>
    <col min="15110" max="15110" width="2.140625" style="39" customWidth="1"/>
    <col min="15111" max="15111" width="8.140625" style="39" customWidth="1"/>
    <col min="15112" max="15351" width="11.42578125" style="39"/>
    <col min="15352" max="15352" width="4.85546875" style="39" customWidth="1"/>
    <col min="15353" max="15353" width="8.140625" style="39" customWidth="1"/>
    <col min="15354" max="15354" width="11.7109375" style="39" customWidth="1"/>
    <col min="15355" max="15356" width="11.42578125" style="39"/>
    <col min="15357" max="15357" width="7.140625" style="39" customWidth="1"/>
    <col min="15358" max="15359" width="2.140625" style="39" customWidth="1"/>
    <col min="15360" max="15360" width="7.7109375" style="39" customWidth="1"/>
    <col min="15361" max="15361" width="8.140625" style="39" customWidth="1"/>
    <col min="15362" max="15363" width="11.42578125" style="39"/>
    <col min="15364" max="15365" width="7.140625" style="39" customWidth="1"/>
    <col min="15366" max="15366" width="2.140625" style="39" customWidth="1"/>
    <col min="15367" max="15367" width="8.140625" style="39" customWidth="1"/>
    <col min="15368" max="15607" width="11.42578125" style="39"/>
    <col min="15608" max="15608" width="4.85546875" style="39" customWidth="1"/>
    <col min="15609" max="15609" width="8.140625" style="39" customWidth="1"/>
    <col min="15610" max="15610" width="11.7109375" style="39" customWidth="1"/>
    <col min="15611" max="15612" width="11.42578125" style="39"/>
    <col min="15613" max="15613" width="7.140625" style="39" customWidth="1"/>
    <col min="15614" max="15615" width="2.140625" style="39" customWidth="1"/>
    <col min="15616" max="15616" width="7.7109375" style="39" customWidth="1"/>
    <col min="15617" max="15617" width="8.140625" style="39" customWidth="1"/>
    <col min="15618" max="15619" width="11.42578125" style="39"/>
    <col min="15620" max="15621" width="7.140625" style="39" customWidth="1"/>
    <col min="15622" max="15622" width="2.140625" style="39" customWidth="1"/>
    <col min="15623" max="15623" width="8.140625" style="39" customWidth="1"/>
    <col min="15624" max="15863" width="11.42578125" style="39"/>
    <col min="15864" max="15864" width="4.85546875" style="39" customWidth="1"/>
    <col min="15865" max="15865" width="8.140625" style="39" customWidth="1"/>
    <col min="15866" max="15866" width="11.7109375" style="39" customWidth="1"/>
    <col min="15867" max="15868" width="11.42578125" style="39"/>
    <col min="15869" max="15869" width="7.140625" style="39" customWidth="1"/>
    <col min="15870" max="15871" width="2.140625" style="39" customWidth="1"/>
    <col min="15872" max="15872" width="7.7109375" style="39" customWidth="1"/>
    <col min="15873" max="15873" width="8.140625" style="39" customWidth="1"/>
    <col min="15874" max="15875" width="11.42578125" style="39"/>
    <col min="15876" max="15877" width="7.140625" style="39" customWidth="1"/>
    <col min="15878" max="15878" width="2.140625" style="39" customWidth="1"/>
    <col min="15879" max="15879" width="8.140625" style="39" customWidth="1"/>
    <col min="15880" max="16119" width="11.42578125" style="39"/>
    <col min="16120" max="16120" width="4.85546875" style="39" customWidth="1"/>
    <col min="16121" max="16121" width="8.140625" style="39" customWidth="1"/>
    <col min="16122" max="16122" width="11.7109375" style="39" customWidth="1"/>
    <col min="16123" max="16124" width="11.42578125" style="39"/>
    <col min="16125" max="16125" width="7.140625" style="39" customWidth="1"/>
    <col min="16126" max="16127" width="2.140625" style="39" customWidth="1"/>
    <col min="16128" max="16128" width="7.7109375" style="39" customWidth="1"/>
    <col min="16129" max="16129" width="8.140625" style="39" customWidth="1"/>
    <col min="16130" max="16131" width="11.42578125" style="39"/>
    <col min="16132" max="16133" width="7.140625" style="39" customWidth="1"/>
    <col min="16134" max="16134" width="2.140625" style="39" customWidth="1"/>
    <col min="16135" max="16135" width="8.140625" style="39" customWidth="1"/>
    <col min="16136" max="16384" width="11.42578125" style="39"/>
  </cols>
  <sheetData>
    <row r="1" spans="1:9" ht="13.5" thickBot="1" x14ac:dyDescent="0.25">
      <c r="A1" s="32"/>
      <c r="B1" s="33"/>
      <c r="C1" s="33"/>
      <c r="D1" s="34"/>
      <c r="E1" s="35"/>
      <c r="F1" s="37"/>
      <c r="G1" s="37"/>
      <c r="H1" s="37"/>
      <c r="I1" s="38"/>
    </row>
    <row r="2" spans="1:9" ht="57.75" customHeight="1" thickBot="1" x14ac:dyDescent="0.25">
      <c r="A2" s="162" t="s">
        <v>48</v>
      </c>
      <c r="B2" s="163"/>
      <c r="C2" s="164"/>
      <c r="D2" s="40"/>
      <c r="E2" s="41"/>
      <c r="F2" s="165" t="s">
        <v>60</v>
      </c>
      <c r="G2" s="166"/>
      <c r="H2" s="167"/>
      <c r="I2" s="42"/>
    </row>
    <row r="3" spans="1:9" ht="13.5" thickBot="1" x14ac:dyDescent="0.25">
      <c r="A3" s="43"/>
      <c r="B3" s="36"/>
      <c r="C3" s="36"/>
      <c r="D3" s="40"/>
      <c r="E3" s="41"/>
      <c r="F3" s="44"/>
      <c r="G3" s="44"/>
      <c r="H3" s="44"/>
      <c r="I3" s="45"/>
    </row>
    <row r="4" spans="1:9" ht="34.5" customHeight="1" x14ac:dyDescent="0.2">
      <c r="A4" s="168" t="s">
        <v>49</v>
      </c>
      <c r="B4" s="169"/>
      <c r="C4" s="46"/>
      <c r="D4" s="40"/>
      <c r="E4" s="41"/>
      <c r="F4" s="170" t="s">
        <v>49</v>
      </c>
      <c r="G4" s="171"/>
      <c r="H4" s="47"/>
      <c r="I4" s="48"/>
    </row>
    <row r="5" spans="1:9" ht="12.75" customHeight="1" x14ac:dyDescent="0.2">
      <c r="A5" s="154" t="s">
        <v>34</v>
      </c>
      <c r="B5" s="155"/>
      <c r="C5" s="46"/>
      <c r="D5" s="40"/>
      <c r="E5" s="41"/>
      <c r="F5" s="156" t="s">
        <v>34</v>
      </c>
      <c r="G5" s="157"/>
      <c r="H5" s="47"/>
      <c r="I5" s="48"/>
    </row>
    <row r="6" spans="1:9" ht="12.75" customHeight="1" thickBot="1" x14ac:dyDescent="0.25">
      <c r="A6" s="158" t="s">
        <v>42</v>
      </c>
      <c r="B6" s="159"/>
      <c r="C6" s="46"/>
      <c r="D6" s="40"/>
      <c r="E6" s="41"/>
      <c r="F6" s="160" t="s">
        <v>42</v>
      </c>
      <c r="G6" s="161"/>
      <c r="H6" s="47"/>
      <c r="I6" s="48"/>
    </row>
    <row r="7" spans="1:9" ht="18" customHeight="1" thickBot="1" x14ac:dyDescent="0.25">
      <c r="A7" s="43"/>
      <c r="B7" s="36"/>
      <c r="C7" s="36"/>
      <c r="D7" s="40"/>
      <c r="E7" s="41"/>
      <c r="F7" s="44"/>
      <c r="G7" s="44"/>
      <c r="H7" s="44"/>
      <c r="I7" s="45"/>
    </row>
    <row r="8" spans="1:9" ht="27" customHeight="1" x14ac:dyDescent="0.2">
      <c r="A8" s="180" t="s">
        <v>50</v>
      </c>
      <c r="B8" s="181"/>
      <c r="C8" s="49">
        <f>'Resultados 2019'!N61</f>
        <v>272</v>
      </c>
      <c r="D8" s="40"/>
      <c r="E8" s="41"/>
      <c r="F8" s="182" t="s">
        <v>50</v>
      </c>
      <c r="G8" s="183"/>
      <c r="H8" s="50">
        <f>C8+210</f>
        <v>482</v>
      </c>
      <c r="I8" s="51"/>
    </row>
    <row r="9" spans="1:9" ht="34.5" customHeight="1" thickBot="1" x14ac:dyDescent="0.25">
      <c r="A9" s="184" t="s">
        <v>51</v>
      </c>
      <c r="B9" s="185"/>
      <c r="C9" s="52">
        <f>INT((C8*10/100)+1)</f>
        <v>28</v>
      </c>
      <c r="D9" s="40"/>
      <c r="E9" s="41"/>
      <c r="F9" s="186" t="s">
        <v>51</v>
      </c>
      <c r="G9" s="187"/>
      <c r="H9" s="53">
        <v>49</v>
      </c>
      <c r="I9" s="48"/>
    </row>
    <row r="10" spans="1:9" ht="34.5" customHeight="1" thickBot="1" x14ac:dyDescent="0.25">
      <c r="A10" s="172" t="s">
        <v>52</v>
      </c>
      <c r="B10" s="173"/>
      <c r="C10" s="90"/>
      <c r="D10" s="40"/>
      <c r="E10" s="41"/>
      <c r="F10" s="174" t="s">
        <v>52</v>
      </c>
      <c r="G10" s="175"/>
      <c r="H10" s="47"/>
      <c r="I10" s="48"/>
    </row>
    <row r="11" spans="1:9" x14ac:dyDescent="0.2">
      <c r="A11" s="140" t="s">
        <v>31</v>
      </c>
      <c r="B11" s="92">
        <f>'Resultados 2019'!N46</f>
        <v>36</v>
      </c>
      <c r="C11" s="36"/>
      <c r="D11" s="40"/>
      <c r="E11" s="41"/>
      <c r="F11" s="145" t="s">
        <v>31</v>
      </c>
      <c r="G11" s="146">
        <f>B11+31</f>
        <v>67</v>
      </c>
      <c r="H11" s="44"/>
      <c r="I11" s="45"/>
    </row>
    <row r="12" spans="1:9" x14ac:dyDescent="0.2">
      <c r="A12" s="141" t="s">
        <v>32</v>
      </c>
      <c r="B12" s="55">
        <f>'Resultados 2019'!N47</f>
        <v>10</v>
      </c>
      <c r="C12" s="36"/>
      <c r="D12" s="40"/>
      <c r="E12" s="41"/>
      <c r="F12" s="56" t="s">
        <v>32</v>
      </c>
      <c r="G12" s="57">
        <f>B12</f>
        <v>10</v>
      </c>
      <c r="H12" s="44"/>
      <c r="I12" s="45"/>
    </row>
    <row r="13" spans="1:9" ht="13.5" customHeight="1" x14ac:dyDescent="0.2">
      <c r="A13" s="141" t="s">
        <v>33</v>
      </c>
      <c r="B13" s="55">
        <f>'Resultados 2019'!N48</f>
        <v>0</v>
      </c>
      <c r="C13" s="36"/>
      <c r="D13" s="40"/>
      <c r="E13" s="41"/>
      <c r="F13" s="56" t="s">
        <v>53</v>
      </c>
      <c r="G13" s="57">
        <f>B14</f>
        <v>7</v>
      </c>
      <c r="H13" s="44"/>
      <c r="I13" s="45"/>
    </row>
    <row r="14" spans="1:9" ht="12.75" customHeight="1" x14ac:dyDescent="0.2">
      <c r="A14" s="141" t="s">
        <v>53</v>
      </c>
      <c r="B14" s="55">
        <f>'Resultados 2019'!N49</f>
        <v>7</v>
      </c>
      <c r="C14" s="36"/>
      <c r="D14" s="40"/>
      <c r="E14" s="41"/>
      <c r="F14" s="56" t="s">
        <v>34</v>
      </c>
      <c r="G14" s="57">
        <f>B15+52</f>
        <v>90</v>
      </c>
      <c r="H14" s="44"/>
      <c r="I14" s="45"/>
    </row>
    <row r="15" spans="1:9" x14ac:dyDescent="0.2">
      <c r="A15" s="141" t="s">
        <v>34</v>
      </c>
      <c r="B15" s="55">
        <f>'Resultados 2019'!N50</f>
        <v>38</v>
      </c>
      <c r="C15" s="36"/>
      <c r="D15" s="40"/>
      <c r="E15" s="41"/>
      <c r="F15" s="56" t="s">
        <v>54</v>
      </c>
      <c r="G15" s="57">
        <f>B16+1</f>
        <v>9</v>
      </c>
      <c r="H15" s="44"/>
      <c r="I15" s="45"/>
    </row>
    <row r="16" spans="1:9" x14ac:dyDescent="0.2">
      <c r="A16" s="141" t="s">
        <v>35</v>
      </c>
      <c r="B16" s="55">
        <f>'Resultados 2019'!N51</f>
        <v>8</v>
      </c>
      <c r="C16" s="36"/>
      <c r="D16" s="40"/>
      <c r="E16" s="41"/>
      <c r="F16" s="56" t="s">
        <v>36</v>
      </c>
      <c r="G16" s="57">
        <f>B17+34</f>
        <v>64</v>
      </c>
      <c r="H16" s="44"/>
      <c r="I16" s="45"/>
    </row>
    <row r="17" spans="1:11" x14ac:dyDescent="0.2">
      <c r="A17" s="141" t="s">
        <v>36</v>
      </c>
      <c r="B17" s="55">
        <f>'Resultados 2019'!N52</f>
        <v>30</v>
      </c>
      <c r="C17" s="36"/>
      <c r="D17" s="40"/>
      <c r="E17" s="41"/>
      <c r="F17" s="56" t="s">
        <v>37</v>
      </c>
      <c r="G17" s="57">
        <f>B18+50</f>
        <v>117</v>
      </c>
      <c r="H17" s="44"/>
      <c r="I17" s="45"/>
    </row>
    <row r="18" spans="1:11" x14ac:dyDescent="0.2">
      <c r="A18" s="141" t="s">
        <v>37</v>
      </c>
      <c r="B18" s="55">
        <f>'Resultados 2019'!N53</f>
        <v>67</v>
      </c>
      <c r="C18" s="36"/>
      <c r="D18" s="40"/>
      <c r="E18" s="41"/>
      <c r="F18" s="56" t="s">
        <v>38</v>
      </c>
      <c r="G18" s="57">
        <v>12</v>
      </c>
      <c r="H18" s="44"/>
      <c r="I18" s="45"/>
    </row>
    <row r="19" spans="1:11" x14ac:dyDescent="0.2">
      <c r="A19" s="141" t="s">
        <v>38</v>
      </c>
      <c r="B19" s="55">
        <f>'Resultados 2019'!N54</f>
        <v>12</v>
      </c>
      <c r="C19" s="36"/>
      <c r="D19" s="40"/>
      <c r="E19" s="41"/>
      <c r="F19" s="56" t="s">
        <v>55</v>
      </c>
      <c r="G19" s="57">
        <v>15</v>
      </c>
      <c r="H19" s="44"/>
      <c r="I19" s="45"/>
    </row>
    <row r="20" spans="1:11" x14ac:dyDescent="0.2">
      <c r="A20" s="141" t="s">
        <v>39</v>
      </c>
      <c r="B20" s="55">
        <f>'Resultados 2019'!N55</f>
        <v>15</v>
      </c>
      <c r="C20" s="36"/>
      <c r="D20" s="40"/>
      <c r="E20" s="41"/>
      <c r="F20" s="56" t="s">
        <v>40</v>
      </c>
      <c r="G20" s="57">
        <v>4</v>
      </c>
      <c r="H20" s="44"/>
      <c r="I20" s="45"/>
    </row>
    <row r="21" spans="1:11" x14ac:dyDescent="0.2">
      <c r="A21" s="141" t="s">
        <v>40</v>
      </c>
      <c r="B21" s="55">
        <f>'Resultados 2019'!N56</f>
        <v>4</v>
      </c>
      <c r="C21" s="36"/>
      <c r="D21" s="40"/>
      <c r="E21" s="41"/>
      <c r="F21" s="56" t="s">
        <v>56</v>
      </c>
      <c r="G21" s="57">
        <v>11</v>
      </c>
      <c r="H21" s="44"/>
      <c r="I21" s="45"/>
    </row>
    <row r="22" spans="1:11" x14ac:dyDescent="0.2">
      <c r="A22" s="141" t="s">
        <v>41</v>
      </c>
      <c r="B22" s="55">
        <f>'Resultados 2019'!N57</f>
        <v>11</v>
      </c>
      <c r="C22" s="36"/>
      <c r="D22" s="40"/>
      <c r="E22" s="41"/>
      <c r="F22" s="56" t="s">
        <v>42</v>
      </c>
      <c r="G22" s="57">
        <f>B23+26</f>
        <v>53</v>
      </c>
      <c r="H22" s="44"/>
      <c r="I22" s="45"/>
    </row>
    <row r="23" spans="1:11" ht="13.5" thickBot="1" x14ac:dyDescent="0.25">
      <c r="A23" s="141" t="s">
        <v>42</v>
      </c>
      <c r="B23" s="55">
        <f>'Resultados 2019'!N58</f>
        <v>27</v>
      </c>
      <c r="C23" s="36"/>
      <c r="D23" s="40"/>
      <c r="E23" s="41"/>
      <c r="F23" s="147" t="s">
        <v>43</v>
      </c>
      <c r="G23" s="53">
        <v>7</v>
      </c>
      <c r="H23" s="44"/>
      <c r="I23" s="45"/>
    </row>
    <row r="24" spans="1:11" ht="13.5" thickBot="1" x14ac:dyDescent="0.25">
      <c r="A24" s="142" t="s">
        <v>43</v>
      </c>
      <c r="B24" s="143">
        <f>'Resultados 2019'!N59</f>
        <v>7</v>
      </c>
      <c r="C24" s="36"/>
      <c r="D24" s="40"/>
      <c r="E24" s="43"/>
      <c r="F24" s="44"/>
      <c r="G24" s="44"/>
      <c r="H24" s="44"/>
      <c r="I24" s="45"/>
    </row>
    <row r="25" spans="1:11" x14ac:dyDescent="0.2">
      <c r="A25" s="150"/>
      <c r="B25" s="144"/>
      <c r="C25" s="36"/>
      <c r="D25" s="40"/>
      <c r="E25" s="43"/>
      <c r="F25" s="36"/>
      <c r="G25" s="36"/>
      <c r="H25" s="36"/>
      <c r="I25" s="45"/>
    </row>
    <row r="26" spans="1:11" ht="18" customHeight="1" thickBot="1" x14ac:dyDescent="0.25">
      <c r="A26" s="43"/>
      <c r="B26" s="36"/>
      <c r="C26" s="36"/>
      <c r="D26" s="40"/>
      <c r="E26" s="43"/>
      <c r="F26" s="44"/>
      <c r="G26" s="44"/>
      <c r="H26" s="44"/>
      <c r="I26" s="45"/>
    </row>
    <row r="27" spans="1:11" s="64" customFormat="1" ht="26.25" customHeight="1" x14ac:dyDescent="0.2">
      <c r="A27" s="176" t="s">
        <v>57</v>
      </c>
      <c r="B27" s="177"/>
      <c r="C27" s="59"/>
      <c r="D27" s="60"/>
      <c r="E27" s="61"/>
      <c r="F27" s="178" t="s">
        <v>57</v>
      </c>
      <c r="G27" s="179"/>
      <c r="H27" s="62"/>
      <c r="I27" s="63"/>
    </row>
    <row r="28" spans="1:11" s="72" customFormat="1" ht="14.25" customHeight="1" thickBot="1" x14ac:dyDescent="0.25">
      <c r="A28" s="93" t="s">
        <v>58</v>
      </c>
      <c r="B28" s="94" t="s">
        <v>59</v>
      </c>
      <c r="C28" s="65"/>
      <c r="D28" s="66"/>
      <c r="E28" s="67"/>
      <c r="F28" s="68" t="s">
        <v>58</v>
      </c>
      <c r="G28" s="69" t="s">
        <v>59</v>
      </c>
      <c r="H28" s="70"/>
      <c r="I28" s="71"/>
      <c r="K28" s="149"/>
    </row>
    <row r="29" spans="1:11" x14ac:dyDescent="0.2">
      <c r="A29" s="91" t="str">
        <f>A11</f>
        <v>AFAPNA</v>
      </c>
      <c r="B29" s="95">
        <f>(B11*100)/$B$36</f>
        <v>18.181818181818183</v>
      </c>
      <c r="C29" s="36"/>
      <c r="D29" s="40"/>
      <c r="E29" s="43"/>
      <c r="F29" s="56" t="s">
        <v>31</v>
      </c>
      <c r="G29" s="74">
        <f>G11*100/$G$36</f>
        <v>17.135549872122763</v>
      </c>
      <c r="H29" s="44"/>
      <c r="I29" s="45"/>
      <c r="K29" s="88"/>
    </row>
    <row r="30" spans="1:11" x14ac:dyDescent="0.2">
      <c r="A30" s="54" t="str">
        <f>A15</f>
        <v>CCOO</v>
      </c>
      <c r="B30" s="73">
        <f>(B15*100)/$B$36</f>
        <v>19.19191919191919</v>
      </c>
      <c r="C30" s="36"/>
      <c r="D30" s="40"/>
      <c r="E30" s="43"/>
      <c r="F30" s="56" t="s">
        <v>34</v>
      </c>
      <c r="G30" s="74">
        <f>G14*100/$G$36</f>
        <v>23.017902813299234</v>
      </c>
      <c r="H30" s="44"/>
      <c r="I30" s="45"/>
      <c r="K30" s="88"/>
    </row>
    <row r="31" spans="1:11" ht="12.75" customHeight="1" x14ac:dyDescent="0.2">
      <c r="A31" s="54" t="str">
        <f>A17</f>
        <v>ELA</v>
      </c>
      <c r="B31" s="73">
        <f>B17*100/B36</f>
        <v>15.151515151515152</v>
      </c>
      <c r="C31" s="36"/>
      <c r="D31" s="40"/>
      <c r="E31" s="43"/>
      <c r="F31" s="56" t="s">
        <v>36</v>
      </c>
      <c r="G31" s="74">
        <f>G16*100/$G$36</f>
        <v>16.368286445012789</v>
      </c>
      <c r="H31" s="44"/>
      <c r="I31" s="45"/>
      <c r="K31" s="88"/>
    </row>
    <row r="32" spans="1:11" x14ac:dyDescent="0.2">
      <c r="A32" s="54" t="str">
        <f>A18</f>
        <v>LAB</v>
      </c>
      <c r="B32" s="73">
        <f>B18*100/B36</f>
        <v>33.838383838383841</v>
      </c>
      <c r="C32" s="36"/>
      <c r="D32" s="40"/>
      <c r="E32" s="43"/>
      <c r="F32" s="56" t="s">
        <v>37</v>
      </c>
      <c r="G32" s="74">
        <f>G17*100/$G$36</f>
        <v>29.923273657289002</v>
      </c>
      <c r="H32" s="44"/>
      <c r="I32" s="45"/>
      <c r="K32" s="88"/>
    </row>
    <row r="33" spans="1:9" ht="13.5" thickBot="1" x14ac:dyDescent="0.25">
      <c r="A33" s="58" t="str">
        <f>A23</f>
        <v>UGT</v>
      </c>
      <c r="B33" s="75">
        <f>B23*100/B36</f>
        <v>13.636363636363637</v>
      </c>
      <c r="C33" s="36"/>
      <c r="D33" s="40"/>
      <c r="E33" s="43"/>
      <c r="F33" s="77" t="s">
        <v>42</v>
      </c>
      <c r="G33" s="78">
        <f>G22*100/$G$36</f>
        <v>13.554987212276215</v>
      </c>
      <c r="H33" s="44"/>
      <c r="I33" s="45"/>
    </row>
    <row r="34" spans="1:9" ht="13.5" thickBot="1" x14ac:dyDescent="0.25">
      <c r="A34" s="79"/>
      <c r="B34" s="96"/>
      <c r="C34" s="80"/>
      <c r="D34" s="81"/>
      <c r="E34" s="82"/>
      <c r="F34" s="83"/>
      <c r="G34" s="83"/>
      <c r="H34" s="83"/>
      <c r="I34" s="84"/>
    </row>
    <row r="36" spans="1:9" ht="12.75" hidden="1" customHeight="1" x14ac:dyDescent="0.2">
      <c r="B36" s="85">
        <f>B11+B15+B17+B18+B23</f>
        <v>198</v>
      </c>
      <c r="G36" s="87">
        <f>G11+G14+G16+G17+G22</f>
        <v>391</v>
      </c>
    </row>
    <row r="37" spans="1:9" ht="13.5" hidden="1" customHeight="1" x14ac:dyDescent="0.2">
      <c r="B37" s="88">
        <f>SUM(B29:B33)</f>
        <v>100.00000000000001</v>
      </c>
      <c r="G37" s="89">
        <f>SUM(G29:G33)</f>
        <v>100</v>
      </c>
    </row>
  </sheetData>
  <mergeCells count="16">
    <mergeCell ref="A10:B10"/>
    <mergeCell ref="F10:G10"/>
    <mergeCell ref="A27:B27"/>
    <mergeCell ref="F27:G27"/>
    <mergeCell ref="A8:B8"/>
    <mergeCell ref="F8:G8"/>
    <mergeCell ref="A9:B9"/>
    <mergeCell ref="F9:G9"/>
    <mergeCell ref="A5:B5"/>
    <mergeCell ref="F5:G5"/>
    <mergeCell ref="A6:B6"/>
    <mergeCell ref="F6:G6"/>
    <mergeCell ref="A2:C2"/>
    <mergeCell ref="F2:H2"/>
    <mergeCell ref="A4:B4"/>
    <mergeCell ref="F4:G4"/>
  </mergeCells>
  <printOptions horizontalCentered="1"/>
  <pageMargins left="0.55118110236220474" right="0.11811023622047245" top="1.3779527559055118" bottom="0.98425196850393704" header="0.47244094488188981" footer="0"/>
  <pageSetup paperSize="9" orientation="portrait" r:id="rId1"/>
  <headerFooter alignWithMargins="0">
    <oddHeader>&amp;C&amp;"Arial,Negrita"&amp;14COMPOSICIÓN MESAS GENERALES 
DE NEGOCIACIÓN 2019-2023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4"/>
  <sheetViews>
    <sheetView topLeftCell="A7" workbookViewId="0">
      <selection activeCell="R40" sqref="R40"/>
    </sheetView>
  </sheetViews>
  <sheetFormatPr baseColWidth="10" defaultRowHeight="12.75" x14ac:dyDescent="0.2"/>
  <cols>
    <col min="1" max="1" width="2.140625" style="39" customWidth="1"/>
    <col min="2" max="3" width="11.42578125" style="39"/>
    <col min="4" max="4" width="7.140625" style="39" customWidth="1"/>
    <col min="5" max="6" width="2.140625" style="39" customWidth="1"/>
    <col min="7" max="8" width="11.42578125" style="39"/>
    <col min="9" max="9" width="7.140625" style="39" customWidth="1"/>
    <col min="10" max="11" width="2.140625" style="39" customWidth="1"/>
    <col min="12" max="13" width="11.42578125" style="39"/>
    <col min="14" max="14" width="7.140625" style="39" customWidth="1"/>
    <col min="15" max="16" width="2.140625" style="39" customWidth="1"/>
    <col min="17" max="18" width="11.42578125" style="39"/>
    <col min="19" max="19" width="7.140625" style="39" customWidth="1"/>
    <col min="20" max="20" width="2.140625" style="39" customWidth="1"/>
    <col min="21" max="22" width="11.42578125" style="39"/>
    <col min="23" max="23" width="7.140625" style="39" customWidth="1"/>
    <col min="24" max="25" width="2.140625" style="39" customWidth="1"/>
    <col min="26" max="26" width="11.42578125" style="39"/>
    <col min="27" max="27" width="12" style="39" customWidth="1"/>
    <col min="28" max="28" width="7.140625" style="39" customWidth="1"/>
    <col min="29" max="30" width="2.140625" style="39" customWidth="1"/>
    <col min="31" max="32" width="11.42578125" style="39"/>
    <col min="33" max="33" width="7.140625" style="39" customWidth="1"/>
    <col min="34" max="34" width="2.140625" style="39" customWidth="1"/>
    <col min="35" max="255" width="11.42578125" style="97"/>
    <col min="256" max="256" width="2.140625" style="97" customWidth="1"/>
    <col min="257" max="258" width="11.42578125" style="97"/>
    <col min="259" max="259" width="7.140625" style="97" customWidth="1"/>
    <col min="260" max="261" width="2.140625" style="97" customWidth="1"/>
    <col min="262" max="263" width="11.42578125" style="97"/>
    <col min="264" max="264" width="7.140625" style="97" customWidth="1"/>
    <col min="265" max="266" width="2.140625" style="97" customWidth="1"/>
    <col min="267" max="268" width="11.42578125" style="97"/>
    <col min="269" max="269" width="7.140625" style="97" customWidth="1"/>
    <col min="270" max="271" width="2.140625" style="97" customWidth="1"/>
    <col min="272" max="273" width="11.42578125" style="97"/>
    <col min="274" max="274" width="7.140625" style="97" customWidth="1"/>
    <col min="275" max="276" width="2.140625" style="97" customWidth="1"/>
    <col min="277" max="278" width="11.42578125" style="97"/>
    <col min="279" max="279" width="7.140625" style="97" customWidth="1"/>
    <col min="280" max="281" width="2.140625" style="97" customWidth="1"/>
    <col min="282" max="282" width="11.42578125" style="97"/>
    <col min="283" max="283" width="12" style="97" customWidth="1"/>
    <col min="284" max="284" width="7.140625" style="97" customWidth="1"/>
    <col min="285" max="286" width="2.140625" style="97" customWidth="1"/>
    <col min="287" max="288" width="11.42578125" style="97"/>
    <col min="289" max="289" width="7.140625" style="97" customWidth="1"/>
    <col min="290" max="290" width="2.140625" style="97" customWidth="1"/>
    <col min="291" max="511" width="11.42578125" style="97"/>
    <col min="512" max="512" width="2.140625" style="97" customWidth="1"/>
    <col min="513" max="514" width="11.42578125" style="97"/>
    <col min="515" max="515" width="7.140625" style="97" customWidth="1"/>
    <col min="516" max="517" width="2.140625" style="97" customWidth="1"/>
    <col min="518" max="519" width="11.42578125" style="97"/>
    <col min="520" max="520" width="7.140625" style="97" customWidth="1"/>
    <col min="521" max="522" width="2.140625" style="97" customWidth="1"/>
    <col min="523" max="524" width="11.42578125" style="97"/>
    <col min="525" max="525" width="7.140625" style="97" customWidth="1"/>
    <col min="526" max="527" width="2.140625" style="97" customWidth="1"/>
    <col min="528" max="529" width="11.42578125" style="97"/>
    <col min="530" max="530" width="7.140625" style="97" customWidth="1"/>
    <col min="531" max="532" width="2.140625" style="97" customWidth="1"/>
    <col min="533" max="534" width="11.42578125" style="97"/>
    <col min="535" max="535" width="7.140625" style="97" customWidth="1"/>
    <col min="536" max="537" width="2.140625" style="97" customWidth="1"/>
    <col min="538" max="538" width="11.42578125" style="97"/>
    <col min="539" max="539" width="12" style="97" customWidth="1"/>
    <col min="540" max="540" width="7.140625" style="97" customWidth="1"/>
    <col min="541" max="542" width="2.140625" style="97" customWidth="1"/>
    <col min="543" max="544" width="11.42578125" style="97"/>
    <col min="545" max="545" width="7.140625" style="97" customWidth="1"/>
    <col min="546" max="546" width="2.140625" style="97" customWidth="1"/>
    <col min="547" max="767" width="11.42578125" style="97"/>
    <col min="768" max="768" width="2.140625" style="97" customWidth="1"/>
    <col min="769" max="770" width="11.42578125" style="97"/>
    <col min="771" max="771" width="7.140625" style="97" customWidth="1"/>
    <col min="772" max="773" width="2.140625" style="97" customWidth="1"/>
    <col min="774" max="775" width="11.42578125" style="97"/>
    <col min="776" max="776" width="7.140625" style="97" customWidth="1"/>
    <col min="777" max="778" width="2.140625" style="97" customWidth="1"/>
    <col min="779" max="780" width="11.42578125" style="97"/>
    <col min="781" max="781" width="7.140625" style="97" customWidth="1"/>
    <col min="782" max="783" width="2.140625" style="97" customWidth="1"/>
    <col min="784" max="785" width="11.42578125" style="97"/>
    <col min="786" max="786" width="7.140625" style="97" customWidth="1"/>
    <col min="787" max="788" width="2.140625" style="97" customWidth="1"/>
    <col min="789" max="790" width="11.42578125" style="97"/>
    <col min="791" max="791" width="7.140625" style="97" customWidth="1"/>
    <col min="792" max="793" width="2.140625" style="97" customWidth="1"/>
    <col min="794" max="794" width="11.42578125" style="97"/>
    <col min="795" max="795" width="12" style="97" customWidth="1"/>
    <col min="796" max="796" width="7.140625" style="97" customWidth="1"/>
    <col min="797" max="798" width="2.140625" style="97" customWidth="1"/>
    <col min="799" max="800" width="11.42578125" style="97"/>
    <col min="801" max="801" width="7.140625" style="97" customWidth="1"/>
    <col min="802" max="802" width="2.140625" style="97" customWidth="1"/>
    <col min="803" max="1023" width="11.42578125" style="97"/>
    <col min="1024" max="1024" width="2.140625" style="97" customWidth="1"/>
    <col min="1025" max="1026" width="11.42578125" style="97"/>
    <col min="1027" max="1027" width="7.140625" style="97" customWidth="1"/>
    <col min="1028" max="1029" width="2.140625" style="97" customWidth="1"/>
    <col min="1030" max="1031" width="11.42578125" style="97"/>
    <col min="1032" max="1032" width="7.140625" style="97" customWidth="1"/>
    <col min="1033" max="1034" width="2.140625" style="97" customWidth="1"/>
    <col min="1035" max="1036" width="11.42578125" style="97"/>
    <col min="1037" max="1037" width="7.140625" style="97" customWidth="1"/>
    <col min="1038" max="1039" width="2.140625" style="97" customWidth="1"/>
    <col min="1040" max="1041" width="11.42578125" style="97"/>
    <col min="1042" max="1042" width="7.140625" style="97" customWidth="1"/>
    <col min="1043" max="1044" width="2.140625" style="97" customWidth="1"/>
    <col min="1045" max="1046" width="11.42578125" style="97"/>
    <col min="1047" max="1047" width="7.140625" style="97" customWidth="1"/>
    <col min="1048" max="1049" width="2.140625" style="97" customWidth="1"/>
    <col min="1050" max="1050" width="11.42578125" style="97"/>
    <col min="1051" max="1051" width="12" style="97" customWidth="1"/>
    <col min="1052" max="1052" width="7.140625" style="97" customWidth="1"/>
    <col min="1053" max="1054" width="2.140625" style="97" customWidth="1"/>
    <col min="1055" max="1056" width="11.42578125" style="97"/>
    <col min="1057" max="1057" width="7.140625" style="97" customWidth="1"/>
    <col min="1058" max="1058" width="2.140625" style="97" customWidth="1"/>
    <col min="1059" max="1279" width="11.42578125" style="97"/>
    <col min="1280" max="1280" width="2.140625" style="97" customWidth="1"/>
    <col min="1281" max="1282" width="11.42578125" style="97"/>
    <col min="1283" max="1283" width="7.140625" style="97" customWidth="1"/>
    <col min="1284" max="1285" width="2.140625" style="97" customWidth="1"/>
    <col min="1286" max="1287" width="11.42578125" style="97"/>
    <col min="1288" max="1288" width="7.140625" style="97" customWidth="1"/>
    <col min="1289" max="1290" width="2.140625" style="97" customWidth="1"/>
    <col min="1291" max="1292" width="11.42578125" style="97"/>
    <col min="1293" max="1293" width="7.140625" style="97" customWidth="1"/>
    <col min="1294" max="1295" width="2.140625" style="97" customWidth="1"/>
    <col min="1296" max="1297" width="11.42578125" style="97"/>
    <col min="1298" max="1298" width="7.140625" style="97" customWidth="1"/>
    <col min="1299" max="1300" width="2.140625" style="97" customWidth="1"/>
    <col min="1301" max="1302" width="11.42578125" style="97"/>
    <col min="1303" max="1303" width="7.140625" style="97" customWidth="1"/>
    <col min="1304" max="1305" width="2.140625" style="97" customWidth="1"/>
    <col min="1306" max="1306" width="11.42578125" style="97"/>
    <col min="1307" max="1307" width="12" style="97" customWidth="1"/>
    <col min="1308" max="1308" width="7.140625" style="97" customWidth="1"/>
    <col min="1309" max="1310" width="2.140625" style="97" customWidth="1"/>
    <col min="1311" max="1312" width="11.42578125" style="97"/>
    <col min="1313" max="1313" width="7.140625" style="97" customWidth="1"/>
    <col min="1314" max="1314" width="2.140625" style="97" customWidth="1"/>
    <col min="1315" max="1535" width="11.42578125" style="97"/>
    <col min="1536" max="1536" width="2.140625" style="97" customWidth="1"/>
    <col min="1537" max="1538" width="11.42578125" style="97"/>
    <col min="1539" max="1539" width="7.140625" style="97" customWidth="1"/>
    <col min="1540" max="1541" width="2.140625" style="97" customWidth="1"/>
    <col min="1542" max="1543" width="11.42578125" style="97"/>
    <col min="1544" max="1544" width="7.140625" style="97" customWidth="1"/>
    <col min="1545" max="1546" width="2.140625" style="97" customWidth="1"/>
    <col min="1547" max="1548" width="11.42578125" style="97"/>
    <col min="1549" max="1549" width="7.140625" style="97" customWidth="1"/>
    <col min="1550" max="1551" width="2.140625" style="97" customWidth="1"/>
    <col min="1552" max="1553" width="11.42578125" style="97"/>
    <col min="1554" max="1554" width="7.140625" style="97" customWidth="1"/>
    <col min="1555" max="1556" width="2.140625" style="97" customWidth="1"/>
    <col min="1557" max="1558" width="11.42578125" style="97"/>
    <col min="1559" max="1559" width="7.140625" style="97" customWidth="1"/>
    <col min="1560" max="1561" width="2.140625" style="97" customWidth="1"/>
    <col min="1562" max="1562" width="11.42578125" style="97"/>
    <col min="1563" max="1563" width="12" style="97" customWidth="1"/>
    <col min="1564" max="1564" width="7.140625" style="97" customWidth="1"/>
    <col min="1565" max="1566" width="2.140625" style="97" customWidth="1"/>
    <col min="1567" max="1568" width="11.42578125" style="97"/>
    <col min="1569" max="1569" width="7.140625" style="97" customWidth="1"/>
    <col min="1570" max="1570" width="2.140625" style="97" customWidth="1"/>
    <col min="1571" max="1791" width="11.42578125" style="97"/>
    <col min="1792" max="1792" width="2.140625" style="97" customWidth="1"/>
    <col min="1793" max="1794" width="11.42578125" style="97"/>
    <col min="1795" max="1795" width="7.140625" style="97" customWidth="1"/>
    <col min="1796" max="1797" width="2.140625" style="97" customWidth="1"/>
    <col min="1798" max="1799" width="11.42578125" style="97"/>
    <col min="1800" max="1800" width="7.140625" style="97" customWidth="1"/>
    <col min="1801" max="1802" width="2.140625" style="97" customWidth="1"/>
    <col min="1803" max="1804" width="11.42578125" style="97"/>
    <col min="1805" max="1805" width="7.140625" style="97" customWidth="1"/>
    <col min="1806" max="1807" width="2.140625" style="97" customWidth="1"/>
    <col min="1808" max="1809" width="11.42578125" style="97"/>
    <col min="1810" max="1810" width="7.140625" style="97" customWidth="1"/>
    <col min="1811" max="1812" width="2.140625" style="97" customWidth="1"/>
    <col min="1813" max="1814" width="11.42578125" style="97"/>
    <col min="1815" max="1815" width="7.140625" style="97" customWidth="1"/>
    <col min="1816" max="1817" width="2.140625" style="97" customWidth="1"/>
    <col min="1818" max="1818" width="11.42578125" style="97"/>
    <col min="1819" max="1819" width="12" style="97" customWidth="1"/>
    <col min="1820" max="1820" width="7.140625" style="97" customWidth="1"/>
    <col min="1821" max="1822" width="2.140625" style="97" customWidth="1"/>
    <col min="1823" max="1824" width="11.42578125" style="97"/>
    <col min="1825" max="1825" width="7.140625" style="97" customWidth="1"/>
    <col min="1826" max="1826" width="2.140625" style="97" customWidth="1"/>
    <col min="1827" max="2047" width="11.42578125" style="97"/>
    <col min="2048" max="2048" width="2.140625" style="97" customWidth="1"/>
    <col min="2049" max="2050" width="11.42578125" style="97"/>
    <col min="2051" max="2051" width="7.140625" style="97" customWidth="1"/>
    <col min="2052" max="2053" width="2.140625" style="97" customWidth="1"/>
    <col min="2054" max="2055" width="11.42578125" style="97"/>
    <col min="2056" max="2056" width="7.140625" style="97" customWidth="1"/>
    <col min="2057" max="2058" width="2.140625" style="97" customWidth="1"/>
    <col min="2059" max="2060" width="11.42578125" style="97"/>
    <col min="2061" max="2061" width="7.140625" style="97" customWidth="1"/>
    <col min="2062" max="2063" width="2.140625" style="97" customWidth="1"/>
    <col min="2064" max="2065" width="11.42578125" style="97"/>
    <col min="2066" max="2066" width="7.140625" style="97" customWidth="1"/>
    <col min="2067" max="2068" width="2.140625" style="97" customWidth="1"/>
    <col min="2069" max="2070" width="11.42578125" style="97"/>
    <col min="2071" max="2071" width="7.140625" style="97" customWidth="1"/>
    <col min="2072" max="2073" width="2.140625" style="97" customWidth="1"/>
    <col min="2074" max="2074" width="11.42578125" style="97"/>
    <col min="2075" max="2075" width="12" style="97" customWidth="1"/>
    <col min="2076" max="2076" width="7.140625" style="97" customWidth="1"/>
    <col min="2077" max="2078" width="2.140625" style="97" customWidth="1"/>
    <col min="2079" max="2080" width="11.42578125" style="97"/>
    <col min="2081" max="2081" width="7.140625" style="97" customWidth="1"/>
    <col min="2082" max="2082" width="2.140625" style="97" customWidth="1"/>
    <col min="2083" max="2303" width="11.42578125" style="97"/>
    <col min="2304" max="2304" width="2.140625" style="97" customWidth="1"/>
    <col min="2305" max="2306" width="11.42578125" style="97"/>
    <col min="2307" max="2307" width="7.140625" style="97" customWidth="1"/>
    <col min="2308" max="2309" width="2.140625" style="97" customWidth="1"/>
    <col min="2310" max="2311" width="11.42578125" style="97"/>
    <col min="2312" max="2312" width="7.140625" style="97" customWidth="1"/>
    <col min="2313" max="2314" width="2.140625" style="97" customWidth="1"/>
    <col min="2315" max="2316" width="11.42578125" style="97"/>
    <col min="2317" max="2317" width="7.140625" style="97" customWidth="1"/>
    <col min="2318" max="2319" width="2.140625" style="97" customWidth="1"/>
    <col min="2320" max="2321" width="11.42578125" style="97"/>
    <col min="2322" max="2322" width="7.140625" style="97" customWidth="1"/>
    <col min="2323" max="2324" width="2.140625" style="97" customWidth="1"/>
    <col min="2325" max="2326" width="11.42578125" style="97"/>
    <col min="2327" max="2327" width="7.140625" style="97" customWidth="1"/>
    <col min="2328" max="2329" width="2.140625" style="97" customWidth="1"/>
    <col min="2330" max="2330" width="11.42578125" style="97"/>
    <col min="2331" max="2331" width="12" style="97" customWidth="1"/>
    <col min="2332" max="2332" width="7.140625" style="97" customWidth="1"/>
    <col min="2333" max="2334" width="2.140625" style="97" customWidth="1"/>
    <col min="2335" max="2336" width="11.42578125" style="97"/>
    <col min="2337" max="2337" width="7.140625" style="97" customWidth="1"/>
    <col min="2338" max="2338" width="2.140625" style="97" customWidth="1"/>
    <col min="2339" max="2559" width="11.42578125" style="97"/>
    <col min="2560" max="2560" width="2.140625" style="97" customWidth="1"/>
    <col min="2561" max="2562" width="11.42578125" style="97"/>
    <col min="2563" max="2563" width="7.140625" style="97" customWidth="1"/>
    <col min="2564" max="2565" width="2.140625" style="97" customWidth="1"/>
    <col min="2566" max="2567" width="11.42578125" style="97"/>
    <col min="2568" max="2568" width="7.140625" style="97" customWidth="1"/>
    <col min="2569" max="2570" width="2.140625" style="97" customWidth="1"/>
    <col min="2571" max="2572" width="11.42578125" style="97"/>
    <col min="2573" max="2573" width="7.140625" style="97" customWidth="1"/>
    <col min="2574" max="2575" width="2.140625" style="97" customWidth="1"/>
    <col min="2576" max="2577" width="11.42578125" style="97"/>
    <col min="2578" max="2578" width="7.140625" style="97" customWidth="1"/>
    <col min="2579" max="2580" width="2.140625" style="97" customWidth="1"/>
    <col min="2581" max="2582" width="11.42578125" style="97"/>
    <col min="2583" max="2583" width="7.140625" style="97" customWidth="1"/>
    <col min="2584" max="2585" width="2.140625" style="97" customWidth="1"/>
    <col min="2586" max="2586" width="11.42578125" style="97"/>
    <col min="2587" max="2587" width="12" style="97" customWidth="1"/>
    <col min="2588" max="2588" width="7.140625" style="97" customWidth="1"/>
    <col min="2589" max="2590" width="2.140625" style="97" customWidth="1"/>
    <col min="2591" max="2592" width="11.42578125" style="97"/>
    <col min="2593" max="2593" width="7.140625" style="97" customWidth="1"/>
    <col min="2594" max="2594" width="2.140625" style="97" customWidth="1"/>
    <col min="2595" max="2815" width="11.42578125" style="97"/>
    <col min="2816" max="2816" width="2.140625" style="97" customWidth="1"/>
    <col min="2817" max="2818" width="11.42578125" style="97"/>
    <col min="2819" max="2819" width="7.140625" style="97" customWidth="1"/>
    <col min="2820" max="2821" width="2.140625" style="97" customWidth="1"/>
    <col min="2822" max="2823" width="11.42578125" style="97"/>
    <col min="2824" max="2824" width="7.140625" style="97" customWidth="1"/>
    <col min="2825" max="2826" width="2.140625" style="97" customWidth="1"/>
    <col min="2827" max="2828" width="11.42578125" style="97"/>
    <col min="2829" max="2829" width="7.140625" style="97" customWidth="1"/>
    <col min="2830" max="2831" width="2.140625" style="97" customWidth="1"/>
    <col min="2832" max="2833" width="11.42578125" style="97"/>
    <col min="2834" max="2834" width="7.140625" style="97" customWidth="1"/>
    <col min="2835" max="2836" width="2.140625" style="97" customWidth="1"/>
    <col min="2837" max="2838" width="11.42578125" style="97"/>
    <col min="2839" max="2839" width="7.140625" style="97" customWidth="1"/>
    <col min="2840" max="2841" width="2.140625" style="97" customWidth="1"/>
    <col min="2842" max="2842" width="11.42578125" style="97"/>
    <col min="2843" max="2843" width="12" style="97" customWidth="1"/>
    <col min="2844" max="2844" width="7.140625" style="97" customWidth="1"/>
    <col min="2845" max="2846" width="2.140625" style="97" customWidth="1"/>
    <col min="2847" max="2848" width="11.42578125" style="97"/>
    <col min="2849" max="2849" width="7.140625" style="97" customWidth="1"/>
    <col min="2850" max="2850" width="2.140625" style="97" customWidth="1"/>
    <col min="2851" max="3071" width="11.42578125" style="97"/>
    <col min="3072" max="3072" width="2.140625" style="97" customWidth="1"/>
    <col min="3073" max="3074" width="11.42578125" style="97"/>
    <col min="3075" max="3075" width="7.140625" style="97" customWidth="1"/>
    <col min="3076" max="3077" width="2.140625" style="97" customWidth="1"/>
    <col min="3078" max="3079" width="11.42578125" style="97"/>
    <col min="3080" max="3080" width="7.140625" style="97" customWidth="1"/>
    <col min="3081" max="3082" width="2.140625" style="97" customWidth="1"/>
    <col min="3083" max="3084" width="11.42578125" style="97"/>
    <col min="3085" max="3085" width="7.140625" style="97" customWidth="1"/>
    <col min="3086" max="3087" width="2.140625" style="97" customWidth="1"/>
    <col min="3088" max="3089" width="11.42578125" style="97"/>
    <col min="3090" max="3090" width="7.140625" style="97" customWidth="1"/>
    <col min="3091" max="3092" width="2.140625" style="97" customWidth="1"/>
    <col min="3093" max="3094" width="11.42578125" style="97"/>
    <col min="3095" max="3095" width="7.140625" style="97" customWidth="1"/>
    <col min="3096" max="3097" width="2.140625" style="97" customWidth="1"/>
    <col min="3098" max="3098" width="11.42578125" style="97"/>
    <col min="3099" max="3099" width="12" style="97" customWidth="1"/>
    <col min="3100" max="3100" width="7.140625" style="97" customWidth="1"/>
    <col min="3101" max="3102" width="2.140625" style="97" customWidth="1"/>
    <col min="3103" max="3104" width="11.42578125" style="97"/>
    <col min="3105" max="3105" width="7.140625" style="97" customWidth="1"/>
    <col min="3106" max="3106" width="2.140625" style="97" customWidth="1"/>
    <col min="3107" max="3327" width="11.42578125" style="97"/>
    <col min="3328" max="3328" width="2.140625" style="97" customWidth="1"/>
    <col min="3329" max="3330" width="11.42578125" style="97"/>
    <col min="3331" max="3331" width="7.140625" style="97" customWidth="1"/>
    <col min="3332" max="3333" width="2.140625" style="97" customWidth="1"/>
    <col min="3334" max="3335" width="11.42578125" style="97"/>
    <col min="3336" max="3336" width="7.140625" style="97" customWidth="1"/>
    <col min="3337" max="3338" width="2.140625" style="97" customWidth="1"/>
    <col min="3339" max="3340" width="11.42578125" style="97"/>
    <col min="3341" max="3341" width="7.140625" style="97" customWidth="1"/>
    <col min="3342" max="3343" width="2.140625" style="97" customWidth="1"/>
    <col min="3344" max="3345" width="11.42578125" style="97"/>
    <col min="3346" max="3346" width="7.140625" style="97" customWidth="1"/>
    <col min="3347" max="3348" width="2.140625" style="97" customWidth="1"/>
    <col min="3349" max="3350" width="11.42578125" style="97"/>
    <col min="3351" max="3351" width="7.140625" style="97" customWidth="1"/>
    <col min="3352" max="3353" width="2.140625" style="97" customWidth="1"/>
    <col min="3354" max="3354" width="11.42578125" style="97"/>
    <col min="3355" max="3355" width="12" style="97" customWidth="1"/>
    <col min="3356" max="3356" width="7.140625" style="97" customWidth="1"/>
    <col min="3357" max="3358" width="2.140625" style="97" customWidth="1"/>
    <col min="3359" max="3360" width="11.42578125" style="97"/>
    <col min="3361" max="3361" width="7.140625" style="97" customWidth="1"/>
    <col min="3362" max="3362" width="2.140625" style="97" customWidth="1"/>
    <col min="3363" max="3583" width="11.42578125" style="97"/>
    <col min="3584" max="3584" width="2.140625" style="97" customWidth="1"/>
    <col min="3585" max="3586" width="11.42578125" style="97"/>
    <col min="3587" max="3587" width="7.140625" style="97" customWidth="1"/>
    <col min="3588" max="3589" width="2.140625" style="97" customWidth="1"/>
    <col min="3590" max="3591" width="11.42578125" style="97"/>
    <col min="3592" max="3592" width="7.140625" style="97" customWidth="1"/>
    <col min="3593" max="3594" width="2.140625" style="97" customWidth="1"/>
    <col min="3595" max="3596" width="11.42578125" style="97"/>
    <col min="3597" max="3597" width="7.140625" style="97" customWidth="1"/>
    <col min="3598" max="3599" width="2.140625" style="97" customWidth="1"/>
    <col min="3600" max="3601" width="11.42578125" style="97"/>
    <col min="3602" max="3602" width="7.140625" style="97" customWidth="1"/>
    <col min="3603" max="3604" width="2.140625" style="97" customWidth="1"/>
    <col min="3605" max="3606" width="11.42578125" style="97"/>
    <col min="3607" max="3607" width="7.140625" style="97" customWidth="1"/>
    <col min="3608" max="3609" width="2.140625" style="97" customWidth="1"/>
    <col min="3610" max="3610" width="11.42578125" style="97"/>
    <col min="3611" max="3611" width="12" style="97" customWidth="1"/>
    <col min="3612" max="3612" width="7.140625" style="97" customWidth="1"/>
    <col min="3613" max="3614" width="2.140625" style="97" customWidth="1"/>
    <col min="3615" max="3616" width="11.42578125" style="97"/>
    <col min="3617" max="3617" width="7.140625" style="97" customWidth="1"/>
    <col min="3618" max="3618" width="2.140625" style="97" customWidth="1"/>
    <col min="3619" max="3839" width="11.42578125" style="97"/>
    <col min="3840" max="3840" width="2.140625" style="97" customWidth="1"/>
    <col min="3841" max="3842" width="11.42578125" style="97"/>
    <col min="3843" max="3843" width="7.140625" style="97" customWidth="1"/>
    <col min="3844" max="3845" width="2.140625" style="97" customWidth="1"/>
    <col min="3846" max="3847" width="11.42578125" style="97"/>
    <col min="3848" max="3848" width="7.140625" style="97" customWidth="1"/>
    <col min="3849" max="3850" width="2.140625" style="97" customWidth="1"/>
    <col min="3851" max="3852" width="11.42578125" style="97"/>
    <col min="3853" max="3853" width="7.140625" style="97" customWidth="1"/>
    <col min="3854" max="3855" width="2.140625" style="97" customWidth="1"/>
    <col min="3856" max="3857" width="11.42578125" style="97"/>
    <col min="3858" max="3858" width="7.140625" style="97" customWidth="1"/>
    <col min="3859" max="3860" width="2.140625" style="97" customWidth="1"/>
    <col min="3861" max="3862" width="11.42578125" style="97"/>
    <col min="3863" max="3863" width="7.140625" style="97" customWidth="1"/>
    <col min="3864" max="3865" width="2.140625" style="97" customWidth="1"/>
    <col min="3866" max="3866" width="11.42578125" style="97"/>
    <col min="3867" max="3867" width="12" style="97" customWidth="1"/>
    <col min="3868" max="3868" width="7.140625" style="97" customWidth="1"/>
    <col min="3869" max="3870" width="2.140625" style="97" customWidth="1"/>
    <col min="3871" max="3872" width="11.42578125" style="97"/>
    <col min="3873" max="3873" width="7.140625" style="97" customWidth="1"/>
    <col min="3874" max="3874" width="2.140625" style="97" customWidth="1"/>
    <col min="3875" max="4095" width="11.42578125" style="97"/>
    <col min="4096" max="4096" width="2.140625" style="97" customWidth="1"/>
    <col min="4097" max="4098" width="11.42578125" style="97"/>
    <col min="4099" max="4099" width="7.140625" style="97" customWidth="1"/>
    <col min="4100" max="4101" width="2.140625" style="97" customWidth="1"/>
    <col min="4102" max="4103" width="11.42578125" style="97"/>
    <col min="4104" max="4104" width="7.140625" style="97" customWidth="1"/>
    <col min="4105" max="4106" width="2.140625" style="97" customWidth="1"/>
    <col min="4107" max="4108" width="11.42578125" style="97"/>
    <col min="4109" max="4109" width="7.140625" style="97" customWidth="1"/>
    <col min="4110" max="4111" width="2.140625" style="97" customWidth="1"/>
    <col min="4112" max="4113" width="11.42578125" style="97"/>
    <col min="4114" max="4114" width="7.140625" style="97" customWidth="1"/>
    <col min="4115" max="4116" width="2.140625" style="97" customWidth="1"/>
    <col min="4117" max="4118" width="11.42578125" style="97"/>
    <col min="4119" max="4119" width="7.140625" style="97" customWidth="1"/>
    <col min="4120" max="4121" width="2.140625" style="97" customWidth="1"/>
    <col min="4122" max="4122" width="11.42578125" style="97"/>
    <col min="4123" max="4123" width="12" style="97" customWidth="1"/>
    <col min="4124" max="4124" width="7.140625" style="97" customWidth="1"/>
    <col min="4125" max="4126" width="2.140625" style="97" customWidth="1"/>
    <col min="4127" max="4128" width="11.42578125" style="97"/>
    <col min="4129" max="4129" width="7.140625" style="97" customWidth="1"/>
    <col min="4130" max="4130" width="2.140625" style="97" customWidth="1"/>
    <col min="4131" max="4351" width="11.42578125" style="97"/>
    <col min="4352" max="4352" width="2.140625" style="97" customWidth="1"/>
    <col min="4353" max="4354" width="11.42578125" style="97"/>
    <col min="4355" max="4355" width="7.140625" style="97" customWidth="1"/>
    <col min="4356" max="4357" width="2.140625" style="97" customWidth="1"/>
    <col min="4358" max="4359" width="11.42578125" style="97"/>
    <col min="4360" max="4360" width="7.140625" style="97" customWidth="1"/>
    <col min="4361" max="4362" width="2.140625" style="97" customWidth="1"/>
    <col min="4363" max="4364" width="11.42578125" style="97"/>
    <col min="4365" max="4365" width="7.140625" style="97" customWidth="1"/>
    <col min="4366" max="4367" width="2.140625" style="97" customWidth="1"/>
    <col min="4368" max="4369" width="11.42578125" style="97"/>
    <col min="4370" max="4370" width="7.140625" style="97" customWidth="1"/>
    <col min="4371" max="4372" width="2.140625" style="97" customWidth="1"/>
    <col min="4373" max="4374" width="11.42578125" style="97"/>
    <col min="4375" max="4375" width="7.140625" style="97" customWidth="1"/>
    <col min="4376" max="4377" width="2.140625" style="97" customWidth="1"/>
    <col min="4378" max="4378" width="11.42578125" style="97"/>
    <col min="4379" max="4379" width="12" style="97" customWidth="1"/>
    <col min="4380" max="4380" width="7.140625" style="97" customWidth="1"/>
    <col min="4381" max="4382" width="2.140625" style="97" customWidth="1"/>
    <col min="4383" max="4384" width="11.42578125" style="97"/>
    <col min="4385" max="4385" width="7.140625" style="97" customWidth="1"/>
    <col min="4386" max="4386" width="2.140625" style="97" customWidth="1"/>
    <col min="4387" max="4607" width="11.42578125" style="97"/>
    <col min="4608" max="4608" width="2.140625" style="97" customWidth="1"/>
    <col min="4609" max="4610" width="11.42578125" style="97"/>
    <col min="4611" max="4611" width="7.140625" style="97" customWidth="1"/>
    <col min="4612" max="4613" width="2.140625" style="97" customWidth="1"/>
    <col min="4614" max="4615" width="11.42578125" style="97"/>
    <col min="4616" max="4616" width="7.140625" style="97" customWidth="1"/>
    <col min="4617" max="4618" width="2.140625" style="97" customWidth="1"/>
    <col min="4619" max="4620" width="11.42578125" style="97"/>
    <col min="4621" max="4621" width="7.140625" style="97" customWidth="1"/>
    <col min="4622" max="4623" width="2.140625" style="97" customWidth="1"/>
    <col min="4624" max="4625" width="11.42578125" style="97"/>
    <col min="4626" max="4626" width="7.140625" style="97" customWidth="1"/>
    <col min="4627" max="4628" width="2.140625" style="97" customWidth="1"/>
    <col min="4629" max="4630" width="11.42578125" style="97"/>
    <col min="4631" max="4631" width="7.140625" style="97" customWidth="1"/>
    <col min="4632" max="4633" width="2.140625" style="97" customWidth="1"/>
    <col min="4634" max="4634" width="11.42578125" style="97"/>
    <col min="4635" max="4635" width="12" style="97" customWidth="1"/>
    <col min="4636" max="4636" width="7.140625" style="97" customWidth="1"/>
    <col min="4637" max="4638" width="2.140625" style="97" customWidth="1"/>
    <col min="4639" max="4640" width="11.42578125" style="97"/>
    <col min="4641" max="4641" width="7.140625" style="97" customWidth="1"/>
    <col min="4642" max="4642" width="2.140625" style="97" customWidth="1"/>
    <col min="4643" max="4863" width="11.42578125" style="97"/>
    <col min="4864" max="4864" width="2.140625" style="97" customWidth="1"/>
    <col min="4865" max="4866" width="11.42578125" style="97"/>
    <col min="4867" max="4867" width="7.140625" style="97" customWidth="1"/>
    <col min="4868" max="4869" width="2.140625" style="97" customWidth="1"/>
    <col min="4870" max="4871" width="11.42578125" style="97"/>
    <col min="4872" max="4872" width="7.140625" style="97" customWidth="1"/>
    <col min="4873" max="4874" width="2.140625" style="97" customWidth="1"/>
    <col min="4875" max="4876" width="11.42578125" style="97"/>
    <col min="4877" max="4877" width="7.140625" style="97" customWidth="1"/>
    <col min="4878" max="4879" width="2.140625" style="97" customWidth="1"/>
    <col min="4880" max="4881" width="11.42578125" style="97"/>
    <col min="4882" max="4882" width="7.140625" style="97" customWidth="1"/>
    <col min="4883" max="4884" width="2.140625" style="97" customWidth="1"/>
    <col min="4885" max="4886" width="11.42578125" style="97"/>
    <col min="4887" max="4887" width="7.140625" style="97" customWidth="1"/>
    <col min="4888" max="4889" width="2.140625" style="97" customWidth="1"/>
    <col min="4890" max="4890" width="11.42578125" style="97"/>
    <col min="4891" max="4891" width="12" style="97" customWidth="1"/>
    <col min="4892" max="4892" width="7.140625" style="97" customWidth="1"/>
    <col min="4893" max="4894" width="2.140625" style="97" customWidth="1"/>
    <col min="4895" max="4896" width="11.42578125" style="97"/>
    <col min="4897" max="4897" width="7.140625" style="97" customWidth="1"/>
    <col min="4898" max="4898" width="2.140625" style="97" customWidth="1"/>
    <col min="4899" max="5119" width="11.42578125" style="97"/>
    <col min="5120" max="5120" width="2.140625" style="97" customWidth="1"/>
    <col min="5121" max="5122" width="11.42578125" style="97"/>
    <col min="5123" max="5123" width="7.140625" style="97" customWidth="1"/>
    <col min="5124" max="5125" width="2.140625" style="97" customWidth="1"/>
    <col min="5126" max="5127" width="11.42578125" style="97"/>
    <col min="5128" max="5128" width="7.140625" style="97" customWidth="1"/>
    <col min="5129" max="5130" width="2.140625" style="97" customWidth="1"/>
    <col min="5131" max="5132" width="11.42578125" style="97"/>
    <col min="5133" max="5133" width="7.140625" style="97" customWidth="1"/>
    <col min="5134" max="5135" width="2.140625" style="97" customWidth="1"/>
    <col min="5136" max="5137" width="11.42578125" style="97"/>
    <col min="5138" max="5138" width="7.140625" style="97" customWidth="1"/>
    <col min="5139" max="5140" width="2.140625" style="97" customWidth="1"/>
    <col min="5141" max="5142" width="11.42578125" style="97"/>
    <col min="5143" max="5143" width="7.140625" style="97" customWidth="1"/>
    <col min="5144" max="5145" width="2.140625" style="97" customWidth="1"/>
    <col min="5146" max="5146" width="11.42578125" style="97"/>
    <col min="5147" max="5147" width="12" style="97" customWidth="1"/>
    <col min="5148" max="5148" width="7.140625" style="97" customWidth="1"/>
    <col min="5149" max="5150" width="2.140625" style="97" customWidth="1"/>
    <col min="5151" max="5152" width="11.42578125" style="97"/>
    <col min="5153" max="5153" width="7.140625" style="97" customWidth="1"/>
    <col min="5154" max="5154" width="2.140625" style="97" customWidth="1"/>
    <col min="5155" max="5375" width="11.42578125" style="97"/>
    <col min="5376" max="5376" width="2.140625" style="97" customWidth="1"/>
    <col min="5377" max="5378" width="11.42578125" style="97"/>
    <col min="5379" max="5379" width="7.140625" style="97" customWidth="1"/>
    <col min="5380" max="5381" width="2.140625" style="97" customWidth="1"/>
    <col min="5382" max="5383" width="11.42578125" style="97"/>
    <col min="5384" max="5384" width="7.140625" style="97" customWidth="1"/>
    <col min="5385" max="5386" width="2.140625" style="97" customWidth="1"/>
    <col min="5387" max="5388" width="11.42578125" style="97"/>
    <col min="5389" max="5389" width="7.140625" style="97" customWidth="1"/>
    <col min="5390" max="5391" width="2.140625" style="97" customWidth="1"/>
    <col min="5392" max="5393" width="11.42578125" style="97"/>
    <col min="5394" max="5394" width="7.140625" style="97" customWidth="1"/>
    <col min="5395" max="5396" width="2.140625" style="97" customWidth="1"/>
    <col min="5397" max="5398" width="11.42578125" style="97"/>
    <col min="5399" max="5399" width="7.140625" style="97" customWidth="1"/>
    <col min="5400" max="5401" width="2.140625" style="97" customWidth="1"/>
    <col min="5402" max="5402" width="11.42578125" style="97"/>
    <col min="5403" max="5403" width="12" style="97" customWidth="1"/>
    <col min="5404" max="5404" width="7.140625" style="97" customWidth="1"/>
    <col min="5405" max="5406" width="2.140625" style="97" customWidth="1"/>
    <col min="5407" max="5408" width="11.42578125" style="97"/>
    <col min="5409" max="5409" width="7.140625" style="97" customWidth="1"/>
    <col min="5410" max="5410" width="2.140625" style="97" customWidth="1"/>
    <col min="5411" max="5631" width="11.42578125" style="97"/>
    <col min="5632" max="5632" width="2.140625" style="97" customWidth="1"/>
    <col min="5633" max="5634" width="11.42578125" style="97"/>
    <col min="5635" max="5635" width="7.140625" style="97" customWidth="1"/>
    <col min="5636" max="5637" width="2.140625" style="97" customWidth="1"/>
    <col min="5638" max="5639" width="11.42578125" style="97"/>
    <col min="5640" max="5640" width="7.140625" style="97" customWidth="1"/>
    <col min="5641" max="5642" width="2.140625" style="97" customWidth="1"/>
    <col min="5643" max="5644" width="11.42578125" style="97"/>
    <col min="5645" max="5645" width="7.140625" style="97" customWidth="1"/>
    <col min="5646" max="5647" width="2.140625" style="97" customWidth="1"/>
    <col min="5648" max="5649" width="11.42578125" style="97"/>
    <col min="5650" max="5650" width="7.140625" style="97" customWidth="1"/>
    <col min="5651" max="5652" width="2.140625" style="97" customWidth="1"/>
    <col min="5653" max="5654" width="11.42578125" style="97"/>
    <col min="5655" max="5655" width="7.140625" style="97" customWidth="1"/>
    <col min="5656" max="5657" width="2.140625" style="97" customWidth="1"/>
    <col min="5658" max="5658" width="11.42578125" style="97"/>
    <col min="5659" max="5659" width="12" style="97" customWidth="1"/>
    <col min="5660" max="5660" width="7.140625" style="97" customWidth="1"/>
    <col min="5661" max="5662" width="2.140625" style="97" customWidth="1"/>
    <col min="5663" max="5664" width="11.42578125" style="97"/>
    <col min="5665" max="5665" width="7.140625" style="97" customWidth="1"/>
    <col min="5666" max="5666" width="2.140625" style="97" customWidth="1"/>
    <col min="5667" max="5887" width="11.42578125" style="97"/>
    <col min="5888" max="5888" width="2.140625" style="97" customWidth="1"/>
    <col min="5889" max="5890" width="11.42578125" style="97"/>
    <col min="5891" max="5891" width="7.140625" style="97" customWidth="1"/>
    <col min="5892" max="5893" width="2.140625" style="97" customWidth="1"/>
    <col min="5894" max="5895" width="11.42578125" style="97"/>
    <col min="5896" max="5896" width="7.140625" style="97" customWidth="1"/>
    <col min="5897" max="5898" width="2.140625" style="97" customWidth="1"/>
    <col min="5899" max="5900" width="11.42578125" style="97"/>
    <col min="5901" max="5901" width="7.140625" style="97" customWidth="1"/>
    <col min="5902" max="5903" width="2.140625" style="97" customWidth="1"/>
    <col min="5904" max="5905" width="11.42578125" style="97"/>
    <col min="5906" max="5906" width="7.140625" style="97" customWidth="1"/>
    <col min="5907" max="5908" width="2.140625" style="97" customWidth="1"/>
    <col min="5909" max="5910" width="11.42578125" style="97"/>
    <col min="5911" max="5911" width="7.140625" style="97" customWidth="1"/>
    <col min="5912" max="5913" width="2.140625" style="97" customWidth="1"/>
    <col min="5914" max="5914" width="11.42578125" style="97"/>
    <col min="5915" max="5915" width="12" style="97" customWidth="1"/>
    <col min="5916" max="5916" width="7.140625" style="97" customWidth="1"/>
    <col min="5917" max="5918" width="2.140625" style="97" customWidth="1"/>
    <col min="5919" max="5920" width="11.42578125" style="97"/>
    <col min="5921" max="5921" width="7.140625" style="97" customWidth="1"/>
    <col min="5922" max="5922" width="2.140625" style="97" customWidth="1"/>
    <col min="5923" max="6143" width="11.42578125" style="97"/>
    <col min="6144" max="6144" width="2.140625" style="97" customWidth="1"/>
    <col min="6145" max="6146" width="11.42578125" style="97"/>
    <col min="6147" max="6147" width="7.140625" style="97" customWidth="1"/>
    <col min="6148" max="6149" width="2.140625" style="97" customWidth="1"/>
    <col min="6150" max="6151" width="11.42578125" style="97"/>
    <col min="6152" max="6152" width="7.140625" style="97" customWidth="1"/>
    <col min="6153" max="6154" width="2.140625" style="97" customWidth="1"/>
    <col min="6155" max="6156" width="11.42578125" style="97"/>
    <col min="6157" max="6157" width="7.140625" style="97" customWidth="1"/>
    <col min="6158" max="6159" width="2.140625" style="97" customWidth="1"/>
    <col min="6160" max="6161" width="11.42578125" style="97"/>
    <col min="6162" max="6162" width="7.140625" style="97" customWidth="1"/>
    <col min="6163" max="6164" width="2.140625" style="97" customWidth="1"/>
    <col min="6165" max="6166" width="11.42578125" style="97"/>
    <col min="6167" max="6167" width="7.140625" style="97" customWidth="1"/>
    <col min="6168" max="6169" width="2.140625" style="97" customWidth="1"/>
    <col min="6170" max="6170" width="11.42578125" style="97"/>
    <col min="6171" max="6171" width="12" style="97" customWidth="1"/>
    <col min="6172" max="6172" width="7.140625" style="97" customWidth="1"/>
    <col min="6173" max="6174" width="2.140625" style="97" customWidth="1"/>
    <col min="6175" max="6176" width="11.42578125" style="97"/>
    <col min="6177" max="6177" width="7.140625" style="97" customWidth="1"/>
    <col min="6178" max="6178" width="2.140625" style="97" customWidth="1"/>
    <col min="6179" max="6399" width="11.42578125" style="97"/>
    <col min="6400" max="6400" width="2.140625" style="97" customWidth="1"/>
    <col min="6401" max="6402" width="11.42578125" style="97"/>
    <col min="6403" max="6403" width="7.140625" style="97" customWidth="1"/>
    <col min="6404" max="6405" width="2.140625" style="97" customWidth="1"/>
    <col min="6406" max="6407" width="11.42578125" style="97"/>
    <col min="6408" max="6408" width="7.140625" style="97" customWidth="1"/>
    <col min="6409" max="6410" width="2.140625" style="97" customWidth="1"/>
    <col min="6411" max="6412" width="11.42578125" style="97"/>
    <col min="6413" max="6413" width="7.140625" style="97" customWidth="1"/>
    <col min="6414" max="6415" width="2.140625" style="97" customWidth="1"/>
    <col min="6416" max="6417" width="11.42578125" style="97"/>
    <col min="6418" max="6418" width="7.140625" style="97" customWidth="1"/>
    <col min="6419" max="6420" width="2.140625" style="97" customWidth="1"/>
    <col min="6421" max="6422" width="11.42578125" style="97"/>
    <col min="6423" max="6423" width="7.140625" style="97" customWidth="1"/>
    <col min="6424" max="6425" width="2.140625" style="97" customWidth="1"/>
    <col min="6426" max="6426" width="11.42578125" style="97"/>
    <col min="6427" max="6427" width="12" style="97" customWidth="1"/>
    <col min="6428" max="6428" width="7.140625" style="97" customWidth="1"/>
    <col min="6429" max="6430" width="2.140625" style="97" customWidth="1"/>
    <col min="6431" max="6432" width="11.42578125" style="97"/>
    <col min="6433" max="6433" width="7.140625" style="97" customWidth="1"/>
    <col min="6434" max="6434" width="2.140625" style="97" customWidth="1"/>
    <col min="6435" max="6655" width="11.42578125" style="97"/>
    <col min="6656" max="6656" width="2.140625" style="97" customWidth="1"/>
    <col min="6657" max="6658" width="11.42578125" style="97"/>
    <col min="6659" max="6659" width="7.140625" style="97" customWidth="1"/>
    <col min="6660" max="6661" width="2.140625" style="97" customWidth="1"/>
    <col min="6662" max="6663" width="11.42578125" style="97"/>
    <col min="6664" max="6664" width="7.140625" style="97" customWidth="1"/>
    <col min="6665" max="6666" width="2.140625" style="97" customWidth="1"/>
    <col min="6667" max="6668" width="11.42578125" style="97"/>
    <col min="6669" max="6669" width="7.140625" style="97" customWidth="1"/>
    <col min="6670" max="6671" width="2.140625" style="97" customWidth="1"/>
    <col min="6672" max="6673" width="11.42578125" style="97"/>
    <col min="6674" max="6674" width="7.140625" style="97" customWidth="1"/>
    <col min="6675" max="6676" width="2.140625" style="97" customWidth="1"/>
    <col min="6677" max="6678" width="11.42578125" style="97"/>
    <col min="6679" max="6679" width="7.140625" style="97" customWidth="1"/>
    <col min="6680" max="6681" width="2.140625" style="97" customWidth="1"/>
    <col min="6682" max="6682" width="11.42578125" style="97"/>
    <col min="6683" max="6683" width="12" style="97" customWidth="1"/>
    <col min="6684" max="6684" width="7.140625" style="97" customWidth="1"/>
    <col min="6685" max="6686" width="2.140625" style="97" customWidth="1"/>
    <col min="6687" max="6688" width="11.42578125" style="97"/>
    <col min="6689" max="6689" width="7.140625" style="97" customWidth="1"/>
    <col min="6690" max="6690" width="2.140625" style="97" customWidth="1"/>
    <col min="6691" max="6911" width="11.42578125" style="97"/>
    <col min="6912" max="6912" width="2.140625" style="97" customWidth="1"/>
    <col min="6913" max="6914" width="11.42578125" style="97"/>
    <col min="6915" max="6915" width="7.140625" style="97" customWidth="1"/>
    <col min="6916" max="6917" width="2.140625" style="97" customWidth="1"/>
    <col min="6918" max="6919" width="11.42578125" style="97"/>
    <col min="6920" max="6920" width="7.140625" style="97" customWidth="1"/>
    <col min="6921" max="6922" width="2.140625" style="97" customWidth="1"/>
    <col min="6923" max="6924" width="11.42578125" style="97"/>
    <col min="6925" max="6925" width="7.140625" style="97" customWidth="1"/>
    <col min="6926" max="6927" width="2.140625" style="97" customWidth="1"/>
    <col min="6928" max="6929" width="11.42578125" style="97"/>
    <col min="6930" max="6930" width="7.140625" style="97" customWidth="1"/>
    <col min="6931" max="6932" width="2.140625" style="97" customWidth="1"/>
    <col min="6933" max="6934" width="11.42578125" style="97"/>
    <col min="6935" max="6935" width="7.140625" style="97" customWidth="1"/>
    <col min="6936" max="6937" width="2.140625" style="97" customWidth="1"/>
    <col min="6938" max="6938" width="11.42578125" style="97"/>
    <col min="6939" max="6939" width="12" style="97" customWidth="1"/>
    <col min="6940" max="6940" width="7.140625" style="97" customWidth="1"/>
    <col min="6941" max="6942" width="2.140625" style="97" customWidth="1"/>
    <col min="6943" max="6944" width="11.42578125" style="97"/>
    <col min="6945" max="6945" width="7.140625" style="97" customWidth="1"/>
    <col min="6946" max="6946" width="2.140625" style="97" customWidth="1"/>
    <col min="6947" max="7167" width="11.42578125" style="97"/>
    <col min="7168" max="7168" width="2.140625" style="97" customWidth="1"/>
    <col min="7169" max="7170" width="11.42578125" style="97"/>
    <col min="7171" max="7171" width="7.140625" style="97" customWidth="1"/>
    <col min="7172" max="7173" width="2.140625" style="97" customWidth="1"/>
    <col min="7174" max="7175" width="11.42578125" style="97"/>
    <col min="7176" max="7176" width="7.140625" style="97" customWidth="1"/>
    <col min="7177" max="7178" width="2.140625" style="97" customWidth="1"/>
    <col min="7179" max="7180" width="11.42578125" style="97"/>
    <col min="7181" max="7181" width="7.140625" style="97" customWidth="1"/>
    <col min="7182" max="7183" width="2.140625" style="97" customWidth="1"/>
    <col min="7184" max="7185" width="11.42578125" style="97"/>
    <col min="7186" max="7186" width="7.140625" style="97" customWidth="1"/>
    <col min="7187" max="7188" width="2.140625" style="97" customWidth="1"/>
    <col min="7189" max="7190" width="11.42578125" style="97"/>
    <col min="7191" max="7191" width="7.140625" style="97" customWidth="1"/>
    <col min="7192" max="7193" width="2.140625" style="97" customWidth="1"/>
    <col min="7194" max="7194" width="11.42578125" style="97"/>
    <col min="7195" max="7195" width="12" style="97" customWidth="1"/>
    <col min="7196" max="7196" width="7.140625" style="97" customWidth="1"/>
    <col min="7197" max="7198" width="2.140625" style="97" customWidth="1"/>
    <col min="7199" max="7200" width="11.42578125" style="97"/>
    <col min="7201" max="7201" width="7.140625" style="97" customWidth="1"/>
    <col min="7202" max="7202" width="2.140625" style="97" customWidth="1"/>
    <col min="7203" max="7423" width="11.42578125" style="97"/>
    <col min="7424" max="7424" width="2.140625" style="97" customWidth="1"/>
    <col min="7425" max="7426" width="11.42578125" style="97"/>
    <col min="7427" max="7427" width="7.140625" style="97" customWidth="1"/>
    <col min="7428" max="7429" width="2.140625" style="97" customWidth="1"/>
    <col min="7430" max="7431" width="11.42578125" style="97"/>
    <col min="7432" max="7432" width="7.140625" style="97" customWidth="1"/>
    <col min="7433" max="7434" width="2.140625" style="97" customWidth="1"/>
    <col min="7435" max="7436" width="11.42578125" style="97"/>
    <col min="7437" max="7437" width="7.140625" style="97" customWidth="1"/>
    <col min="7438" max="7439" width="2.140625" style="97" customWidth="1"/>
    <col min="7440" max="7441" width="11.42578125" style="97"/>
    <col min="7442" max="7442" width="7.140625" style="97" customWidth="1"/>
    <col min="7443" max="7444" width="2.140625" style="97" customWidth="1"/>
    <col min="7445" max="7446" width="11.42578125" style="97"/>
    <col min="7447" max="7447" width="7.140625" style="97" customWidth="1"/>
    <col min="7448" max="7449" width="2.140625" style="97" customWidth="1"/>
    <col min="7450" max="7450" width="11.42578125" style="97"/>
    <col min="7451" max="7451" width="12" style="97" customWidth="1"/>
    <col min="7452" max="7452" width="7.140625" style="97" customWidth="1"/>
    <col min="7453" max="7454" width="2.140625" style="97" customWidth="1"/>
    <col min="7455" max="7456" width="11.42578125" style="97"/>
    <col min="7457" max="7457" width="7.140625" style="97" customWidth="1"/>
    <col min="7458" max="7458" width="2.140625" style="97" customWidth="1"/>
    <col min="7459" max="7679" width="11.42578125" style="97"/>
    <col min="7680" max="7680" width="2.140625" style="97" customWidth="1"/>
    <col min="7681" max="7682" width="11.42578125" style="97"/>
    <col min="7683" max="7683" width="7.140625" style="97" customWidth="1"/>
    <col min="7684" max="7685" width="2.140625" style="97" customWidth="1"/>
    <col min="7686" max="7687" width="11.42578125" style="97"/>
    <col min="7688" max="7688" width="7.140625" style="97" customWidth="1"/>
    <col min="7689" max="7690" width="2.140625" style="97" customWidth="1"/>
    <col min="7691" max="7692" width="11.42578125" style="97"/>
    <col min="7693" max="7693" width="7.140625" style="97" customWidth="1"/>
    <col min="7694" max="7695" width="2.140625" style="97" customWidth="1"/>
    <col min="7696" max="7697" width="11.42578125" style="97"/>
    <col min="7698" max="7698" width="7.140625" style="97" customWidth="1"/>
    <col min="7699" max="7700" width="2.140625" style="97" customWidth="1"/>
    <col min="7701" max="7702" width="11.42578125" style="97"/>
    <col min="7703" max="7703" width="7.140625" style="97" customWidth="1"/>
    <col min="7704" max="7705" width="2.140625" style="97" customWidth="1"/>
    <col min="7706" max="7706" width="11.42578125" style="97"/>
    <col min="7707" max="7707" width="12" style="97" customWidth="1"/>
    <col min="7708" max="7708" width="7.140625" style="97" customWidth="1"/>
    <col min="7709" max="7710" width="2.140625" style="97" customWidth="1"/>
    <col min="7711" max="7712" width="11.42578125" style="97"/>
    <col min="7713" max="7713" width="7.140625" style="97" customWidth="1"/>
    <col min="7714" max="7714" width="2.140625" style="97" customWidth="1"/>
    <col min="7715" max="7935" width="11.42578125" style="97"/>
    <col min="7936" max="7936" width="2.140625" style="97" customWidth="1"/>
    <col min="7937" max="7938" width="11.42578125" style="97"/>
    <col min="7939" max="7939" width="7.140625" style="97" customWidth="1"/>
    <col min="7940" max="7941" width="2.140625" style="97" customWidth="1"/>
    <col min="7942" max="7943" width="11.42578125" style="97"/>
    <col min="7944" max="7944" width="7.140625" style="97" customWidth="1"/>
    <col min="7945" max="7946" width="2.140625" style="97" customWidth="1"/>
    <col min="7947" max="7948" width="11.42578125" style="97"/>
    <col min="7949" max="7949" width="7.140625" style="97" customWidth="1"/>
    <col min="7950" max="7951" width="2.140625" style="97" customWidth="1"/>
    <col min="7952" max="7953" width="11.42578125" style="97"/>
    <col min="7954" max="7954" width="7.140625" style="97" customWidth="1"/>
    <col min="7955" max="7956" width="2.140625" style="97" customWidth="1"/>
    <col min="7957" max="7958" width="11.42578125" style="97"/>
    <col min="7959" max="7959" width="7.140625" style="97" customWidth="1"/>
    <col min="7960" max="7961" width="2.140625" style="97" customWidth="1"/>
    <col min="7962" max="7962" width="11.42578125" style="97"/>
    <col min="7963" max="7963" width="12" style="97" customWidth="1"/>
    <col min="7964" max="7964" width="7.140625" style="97" customWidth="1"/>
    <col min="7965" max="7966" width="2.140625" style="97" customWidth="1"/>
    <col min="7967" max="7968" width="11.42578125" style="97"/>
    <col min="7969" max="7969" width="7.140625" style="97" customWidth="1"/>
    <col min="7970" max="7970" width="2.140625" style="97" customWidth="1"/>
    <col min="7971" max="8191" width="11.42578125" style="97"/>
    <col min="8192" max="8192" width="2.140625" style="97" customWidth="1"/>
    <col min="8193" max="8194" width="11.42578125" style="97"/>
    <col min="8195" max="8195" width="7.140625" style="97" customWidth="1"/>
    <col min="8196" max="8197" width="2.140625" style="97" customWidth="1"/>
    <col min="8198" max="8199" width="11.42578125" style="97"/>
    <col min="8200" max="8200" width="7.140625" style="97" customWidth="1"/>
    <col min="8201" max="8202" width="2.140625" style="97" customWidth="1"/>
    <col min="8203" max="8204" width="11.42578125" style="97"/>
    <col min="8205" max="8205" width="7.140625" style="97" customWidth="1"/>
    <col min="8206" max="8207" width="2.140625" style="97" customWidth="1"/>
    <col min="8208" max="8209" width="11.42578125" style="97"/>
    <col min="8210" max="8210" width="7.140625" style="97" customWidth="1"/>
    <col min="8211" max="8212" width="2.140625" style="97" customWidth="1"/>
    <col min="8213" max="8214" width="11.42578125" style="97"/>
    <col min="8215" max="8215" width="7.140625" style="97" customWidth="1"/>
    <col min="8216" max="8217" width="2.140625" style="97" customWidth="1"/>
    <col min="8218" max="8218" width="11.42578125" style="97"/>
    <col min="8219" max="8219" width="12" style="97" customWidth="1"/>
    <col min="8220" max="8220" width="7.140625" style="97" customWidth="1"/>
    <col min="8221" max="8222" width="2.140625" style="97" customWidth="1"/>
    <col min="8223" max="8224" width="11.42578125" style="97"/>
    <col min="8225" max="8225" width="7.140625" style="97" customWidth="1"/>
    <col min="8226" max="8226" width="2.140625" style="97" customWidth="1"/>
    <col min="8227" max="8447" width="11.42578125" style="97"/>
    <col min="8448" max="8448" width="2.140625" style="97" customWidth="1"/>
    <col min="8449" max="8450" width="11.42578125" style="97"/>
    <col min="8451" max="8451" width="7.140625" style="97" customWidth="1"/>
    <col min="8452" max="8453" width="2.140625" style="97" customWidth="1"/>
    <col min="8454" max="8455" width="11.42578125" style="97"/>
    <col min="8456" max="8456" width="7.140625" style="97" customWidth="1"/>
    <col min="8457" max="8458" width="2.140625" style="97" customWidth="1"/>
    <col min="8459" max="8460" width="11.42578125" style="97"/>
    <col min="8461" max="8461" width="7.140625" style="97" customWidth="1"/>
    <col min="8462" max="8463" width="2.140625" style="97" customWidth="1"/>
    <col min="8464" max="8465" width="11.42578125" style="97"/>
    <col min="8466" max="8466" width="7.140625" style="97" customWidth="1"/>
    <col min="8467" max="8468" width="2.140625" style="97" customWidth="1"/>
    <col min="8469" max="8470" width="11.42578125" style="97"/>
    <col min="8471" max="8471" width="7.140625" style="97" customWidth="1"/>
    <col min="8472" max="8473" width="2.140625" style="97" customWidth="1"/>
    <col min="8474" max="8474" width="11.42578125" style="97"/>
    <col min="8475" max="8475" width="12" style="97" customWidth="1"/>
    <col min="8476" max="8476" width="7.140625" style="97" customWidth="1"/>
    <col min="8477" max="8478" width="2.140625" style="97" customWidth="1"/>
    <col min="8479" max="8480" width="11.42578125" style="97"/>
    <col min="8481" max="8481" width="7.140625" style="97" customWidth="1"/>
    <col min="8482" max="8482" width="2.140625" style="97" customWidth="1"/>
    <col min="8483" max="8703" width="11.42578125" style="97"/>
    <col min="8704" max="8704" width="2.140625" style="97" customWidth="1"/>
    <col min="8705" max="8706" width="11.42578125" style="97"/>
    <col min="8707" max="8707" width="7.140625" style="97" customWidth="1"/>
    <col min="8708" max="8709" width="2.140625" style="97" customWidth="1"/>
    <col min="8710" max="8711" width="11.42578125" style="97"/>
    <col min="8712" max="8712" width="7.140625" style="97" customWidth="1"/>
    <col min="8713" max="8714" width="2.140625" style="97" customWidth="1"/>
    <col min="8715" max="8716" width="11.42578125" style="97"/>
    <col min="8717" max="8717" width="7.140625" style="97" customWidth="1"/>
    <col min="8718" max="8719" width="2.140625" style="97" customWidth="1"/>
    <col min="8720" max="8721" width="11.42578125" style="97"/>
    <col min="8722" max="8722" width="7.140625" style="97" customWidth="1"/>
    <col min="8723" max="8724" width="2.140625" style="97" customWidth="1"/>
    <col min="8725" max="8726" width="11.42578125" style="97"/>
    <col min="8727" max="8727" width="7.140625" style="97" customWidth="1"/>
    <col min="8728" max="8729" width="2.140625" style="97" customWidth="1"/>
    <col min="8730" max="8730" width="11.42578125" style="97"/>
    <col min="8731" max="8731" width="12" style="97" customWidth="1"/>
    <col min="8732" max="8732" width="7.140625" style="97" customWidth="1"/>
    <col min="8733" max="8734" width="2.140625" style="97" customWidth="1"/>
    <col min="8735" max="8736" width="11.42578125" style="97"/>
    <col min="8737" max="8737" width="7.140625" style="97" customWidth="1"/>
    <col min="8738" max="8738" width="2.140625" style="97" customWidth="1"/>
    <col min="8739" max="8959" width="11.42578125" style="97"/>
    <col min="8960" max="8960" width="2.140625" style="97" customWidth="1"/>
    <col min="8961" max="8962" width="11.42578125" style="97"/>
    <col min="8963" max="8963" width="7.140625" style="97" customWidth="1"/>
    <col min="8964" max="8965" width="2.140625" style="97" customWidth="1"/>
    <col min="8966" max="8967" width="11.42578125" style="97"/>
    <col min="8968" max="8968" width="7.140625" style="97" customWidth="1"/>
    <col min="8969" max="8970" width="2.140625" style="97" customWidth="1"/>
    <col min="8971" max="8972" width="11.42578125" style="97"/>
    <col min="8973" max="8973" width="7.140625" style="97" customWidth="1"/>
    <col min="8974" max="8975" width="2.140625" style="97" customWidth="1"/>
    <col min="8976" max="8977" width="11.42578125" style="97"/>
    <col min="8978" max="8978" width="7.140625" style="97" customWidth="1"/>
    <col min="8979" max="8980" width="2.140625" style="97" customWidth="1"/>
    <col min="8981" max="8982" width="11.42578125" style="97"/>
    <col min="8983" max="8983" width="7.140625" style="97" customWidth="1"/>
    <col min="8984" max="8985" width="2.140625" style="97" customWidth="1"/>
    <col min="8986" max="8986" width="11.42578125" style="97"/>
    <col min="8987" max="8987" width="12" style="97" customWidth="1"/>
    <col min="8988" max="8988" width="7.140625" style="97" customWidth="1"/>
    <col min="8989" max="8990" width="2.140625" style="97" customWidth="1"/>
    <col min="8991" max="8992" width="11.42578125" style="97"/>
    <col min="8993" max="8993" width="7.140625" style="97" customWidth="1"/>
    <col min="8994" max="8994" width="2.140625" style="97" customWidth="1"/>
    <col min="8995" max="9215" width="11.42578125" style="97"/>
    <col min="9216" max="9216" width="2.140625" style="97" customWidth="1"/>
    <col min="9217" max="9218" width="11.42578125" style="97"/>
    <col min="9219" max="9219" width="7.140625" style="97" customWidth="1"/>
    <col min="9220" max="9221" width="2.140625" style="97" customWidth="1"/>
    <col min="9222" max="9223" width="11.42578125" style="97"/>
    <col min="9224" max="9224" width="7.140625" style="97" customWidth="1"/>
    <col min="9225" max="9226" width="2.140625" style="97" customWidth="1"/>
    <col min="9227" max="9228" width="11.42578125" style="97"/>
    <col min="9229" max="9229" width="7.140625" style="97" customWidth="1"/>
    <col min="9230" max="9231" width="2.140625" style="97" customWidth="1"/>
    <col min="9232" max="9233" width="11.42578125" style="97"/>
    <col min="9234" max="9234" width="7.140625" style="97" customWidth="1"/>
    <col min="9235" max="9236" width="2.140625" style="97" customWidth="1"/>
    <col min="9237" max="9238" width="11.42578125" style="97"/>
    <col min="9239" max="9239" width="7.140625" style="97" customWidth="1"/>
    <col min="9240" max="9241" width="2.140625" style="97" customWidth="1"/>
    <col min="9242" max="9242" width="11.42578125" style="97"/>
    <col min="9243" max="9243" width="12" style="97" customWidth="1"/>
    <col min="9244" max="9244" width="7.140625" style="97" customWidth="1"/>
    <col min="9245" max="9246" width="2.140625" style="97" customWidth="1"/>
    <col min="9247" max="9248" width="11.42578125" style="97"/>
    <col min="9249" max="9249" width="7.140625" style="97" customWidth="1"/>
    <col min="9250" max="9250" width="2.140625" style="97" customWidth="1"/>
    <col min="9251" max="9471" width="11.42578125" style="97"/>
    <col min="9472" max="9472" width="2.140625" style="97" customWidth="1"/>
    <col min="9473" max="9474" width="11.42578125" style="97"/>
    <col min="9475" max="9475" width="7.140625" style="97" customWidth="1"/>
    <col min="9476" max="9477" width="2.140625" style="97" customWidth="1"/>
    <col min="9478" max="9479" width="11.42578125" style="97"/>
    <col min="9480" max="9480" width="7.140625" style="97" customWidth="1"/>
    <col min="9481" max="9482" width="2.140625" style="97" customWidth="1"/>
    <col min="9483" max="9484" width="11.42578125" style="97"/>
    <col min="9485" max="9485" width="7.140625" style="97" customWidth="1"/>
    <col min="9486" max="9487" width="2.140625" style="97" customWidth="1"/>
    <col min="9488" max="9489" width="11.42578125" style="97"/>
    <col min="9490" max="9490" width="7.140625" style="97" customWidth="1"/>
    <col min="9491" max="9492" width="2.140625" style="97" customWidth="1"/>
    <col min="9493" max="9494" width="11.42578125" style="97"/>
    <col min="9495" max="9495" width="7.140625" style="97" customWidth="1"/>
    <col min="9496" max="9497" width="2.140625" style="97" customWidth="1"/>
    <col min="9498" max="9498" width="11.42578125" style="97"/>
    <col min="9499" max="9499" width="12" style="97" customWidth="1"/>
    <col min="9500" max="9500" width="7.140625" style="97" customWidth="1"/>
    <col min="9501" max="9502" width="2.140625" style="97" customWidth="1"/>
    <col min="9503" max="9504" width="11.42578125" style="97"/>
    <col min="9505" max="9505" width="7.140625" style="97" customWidth="1"/>
    <col min="9506" max="9506" width="2.140625" style="97" customWidth="1"/>
    <col min="9507" max="9727" width="11.42578125" style="97"/>
    <col min="9728" max="9728" width="2.140625" style="97" customWidth="1"/>
    <col min="9729" max="9730" width="11.42578125" style="97"/>
    <col min="9731" max="9731" width="7.140625" style="97" customWidth="1"/>
    <col min="9732" max="9733" width="2.140625" style="97" customWidth="1"/>
    <col min="9734" max="9735" width="11.42578125" style="97"/>
    <col min="9736" max="9736" width="7.140625" style="97" customWidth="1"/>
    <col min="9737" max="9738" width="2.140625" style="97" customWidth="1"/>
    <col min="9739" max="9740" width="11.42578125" style="97"/>
    <col min="9741" max="9741" width="7.140625" style="97" customWidth="1"/>
    <col min="9742" max="9743" width="2.140625" style="97" customWidth="1"/>
    <col min="9744" max="9745" width="11.42578125" style="97"/>
    <col min="9746" max="9746" width="7.140625" style="97" customWidth="1"/>
    <col min="9747" max="9748" width="2.140625" style="97" customWidth="1"/>
    <col min="9749" max="9750" width="11.42578125" style="97"/>
    <col min="9751" max="9751" width="7.140625" style="97" customWidth="1"/>
    <col min="9752" max="9753" width="2.140625" style="97" customWidth="1"/>
    <col min="9754" max="9754" width="11.42578125" style="97"/>
    <col min="9755" max="9755" width="12" style="97" customWidth="1"/>
    <col min="9756" max="9756" width="7.140625" style="97" customWidth="1"/>
    <col min="9757" max="9758" width="2.140625" style="97" customWidth="1"/>
    <col min="9759" max="9760" width="11.42578125" style="97"/>
    <col min="9761" max="9761" width="7.140625" style="97" customWidth="1"/>
    <col min="9762" max="9762" width="2.140625" style="97" customWidth="1"/>
    <col min="9763" max="9983" width="11.42578125" style="97"/>
    <col min="9984" max="9984" width="2.140625" style="97" customWidth="1"/>
    <col min="9985" max="9986" width="11.42578125" style="97"/>
    <col min="9987" max="9987" width="7.140625" style="97" customWidth="1"/>
    <col min="9988" max="9989" width="2.140625" style="97" customWidth="1"/>
    <col min="9990" max="9991" width="11.42578125" style="97"/>
    <col min="9992" max="9992" width="7.140625" style="97" customWidth="1"/>
    <col min="9993" max="9994" width="2.140625" style="97" customWidth="1"/>
    <col min="9995" max="9996" width="11.42578125" style="97"/>
    <col min="9997" max="9997" width="7.140625" style="97" customWidth="1"/>
    <col min="9998" max="9999" width="2.140625" style="97" customWidth="1"/>
    <col min="10000" max="10001" width="11.42578125" style="97"/>
    <col min="10002" max="10002" width="7.140625" style="97" customWidth="1"/>
    <col min="10003" max="10004" width="2.140625" style="97" customWidth="1"/>
    <col min="10005" max="10006" width="11.42578125" style="97"/>
    <col min="10007" max="10007" width="7.140625" style="97" customWidth="1"/>
    <col min="10008" max="10009" width="2.140625" style="97" customWidth="1"/>
    <col min="10010" max="10010" width="11.42578125" style="97"/>
    <col min="10011" max="10011" width="12" style="97" customWidth="1"/>
    <col min="10012" max="10012" width="7.140625" style="97" customWidth="1"/>
    <col min="10013" max="10014" width="2.140625" style="97" customWidth="1"/>
    <col min="10015" max="10016" width="11.42578125" style="97"/>
    <col min="10017" max="10017" width="7.140625" style="97" customWidth="1"/>
    <col min="10018" max="10018" width="2.140625" style="97" customWidth="1"/>
    <col min="10019" max="10239" width="11.42578125" style="97"/>
    <col min="10240" max="10240" width="2.140625" style="97" customWidth="1"/>
    <col min="10241" max="10242" width="11.42578125" style="97"/>
    <col min="10243" max="10243" width="7.140625" style="97" customWidth="1"/>
    <col min="10244" max="10245" width="2.140625" style="97" customWidth="1"/>
    <col min="10246" max="10247" width="11.42578125" style="97"/>
    <col min="10248" max="10248" width="7.140625" style="97" customWidth="1"/>
    <col min="10249" max="10250" width="2.140625" style="97" customWidth="1"/>
    <col min="10251" max="10252" width="11.42578125" style="97"/>
    <col min="10253" max="10253" width="7.140625" style="97" customWidth="1"/>
    <col min="10254" max="10255" width="2.140625" style="97" customWidth="1"/>
    <col min="10256" max="10257" width="11.42578125" style="97"/>
    <col min="10258" max="10258" width="7.140625" style="97" customWidth="1"/>
    <col min="10259" max="10260" width="2.140625" style="97" customWidth="1"/>
    <col min="10261" max="10262" width="11.42578125" style="97"/>
    <col min="10263" max="10263" width="7.140625" style="97" customWidth="1"/>
    <col min="10264" max="10265" width="2.140625" style="97" customWidth="1"/>
    <col min="10266" max="10266" width="11.42578125" style="97"/>
    <col min="10267" max="10267" width="12" style="97" customWidth="1"/>
    <col min="10268" max="10268" width="7.140625" style="97" customWidth="1"/>
    <col min="10269" max="10270" width="2.140625" style="97" customWidth="1"/>
    <col min="10271" max="10272" width="11.42578125" style="97"/>
    <col min="10273" max="10273" width="7.140625" style="97" customWidth="1"/>
    <col min="10274" max="10274" width="2.140625" style="97" customWidth="1"/>
    <col min="10275" max="10495" width="11.42578125" style="97"/>
    <col min="10496" max="10496" width="2.140625" style="97" customWidth="1"/>
    <col min="10497" max="10498" width="11.42578125" style="97"/>
    <col min="10499" max="10499" width="7.140625" style="97" customWidth="1"/>
    <col min="10500" max="10501" width="2.140625" style="97" customWidth="1"/>
    <col min="10502" max="10503" width="11.42578125" style="97"/>
    <col min="10504" max="10504" width="7.140625" style="97" customWidth="1"/>
    <col min="10505" max="10506" width="2.140625" style="97" customWidth="1"/>
    <col min="10507" max="10508" width="11.42578125" style="97"/>
    <col min="10509" max="10509" width="7.140625" style="97" customWidth="1"/>
    <col min="10510" max="10511" width="2.140625" style="97" customWidth="1"/>
    <col min="10512" max="10513" width="11.42578125" style="97"/>
    <col min="10514" max="10514" width="7.140625" style="97" customWidth="1"/>
    <col min="10515" max="10516" width="2.140625" style="97" customWidth="1"/>
    <col min="10517" max="10518" width="11.42578125" style="97"/>
    <col min="10519" max="10519" width="7.140625" style="97" customWidth="1"/>
    <col min="10520" max="10521" width="2.140625" style="97" customWidth="1"/>
    <col min="10522" max="10522" width="11.42578125" style="97"/>
    <col min="10523" max="10523" width="12" style="97" customWidth="1"/>
    <col min="10524" max="10524" width="7.140625" style="97" customWidth="1"/>
    <col min="10525" max="10526" width="2.140625" style="97" customWidth="1"/>
    <col min="10527" max="10528" width="11.42578125" style="97"/>
    <col min="10529" max="10529" width="7.140625" style="97" customWidth="1"/>
    <col min="10530" max="10530" width="2.140625" style="97" customWidth="1"/>
    <col min="10531" max="10751" width="11.42578125" style="97"/>
    <col min="10752" max="10752" width="2.140625" style="97" customWidth="1"/>
    <col min="10753" max="10754" width="11.42578125" style="97"/>
    <col min="10755" max="10755" width="7.140625" style="97" customWidth="1"/>
    <col min="10756" max="10757" width="2.140625" style="97" customWidth="1"/>
    <col min="10758" max="10759" width="11.42578125" style="97"/>
    <col min="10760" max="10760" width="7.140625" style="97" customWidth="1"/>
    <col min="10761" max="10762" width="2.140625" style="97" customWidth="1"/>
    <col min="10763" max="10764" width="11.42578125" style="97"/>
    <col min="10765" max="10765" width="7.140625" style="97" customWidth="1"/>
    <col min="10766" max="10767" width="2.140625" style="97" customWidth="1"/>
    <col min="10768" max="10769" width="11.42578125" style="97"/>
    <col min="10770" max="10770" width="7.140625" style="97" customWidth="1"/>
    <col min="10771" max="10772" width="2.140625" style="97" customWidth="1"/>
    <col min="10773" max="10774" width="11.42578125" style="97"/>
    <col min="10775" max="10775" width="7.140625" style="97" customWidth="1"/>
    <col min="10776" max="10777" width="2.140625" style="97" customWidth="1"/>
    <col min="10778" max="10778" width="11.42578125" style="97"/>
    <col min="10779" max="10779" width="12" style="97" customWidth="1"/>
    <col min="10780" max="10780" width="7.140625" style="97" customWidth="1"/>
    <col min="10781" max="10782" width="2.140625" style="97" customWidth="1"/>
    <col min="10783" max="10784" width="11.42578125" style="97"/>
    <col min="10785" max="10785" width="7.140625" style="97" customWidth="1"/>
    <col min="10786" max="10786" width="2.140625" style="97" customWidth="1"/>
    <col min="10787" max="11007" width="11.42578125" style="97"/>
    <col min="11008" max="11008" width="2.140625" style="97" customWidth="1"/>
    <col min="11009" max="11010" width="11.42578125" style="97"/>
    <col min="11011" max="11011" width="7.140625" style="97" customWidth="1"/>
    <col min="11012" max="11013" width="2.140625" style="97" customWidth="1"/>
    <col min="11014" max="11015" width="11.42578125" style="97"/>
    <col min="11016" max="11016" width="7.140625" style="97" customWidth="1"/>
    <col min="11017" max="11018" width="2.140625" style="97" customWidth="1"/>
    <col min="11019" max="11020" width="11.42578125" style="97"/>
    <col min="11021" max="11021" width="7.140625" style="97" customWidth="1"/>
    <col min="11022" max="11023" width="2.140625" style="97" customWidth="1"/>
    <col min="11024" max="11025" width="11.42578125" style="97"/>
    <col min="11026" max="11026" width="7.140625" style="97" customWidth="1"/>
    <col min="11027" max="11028" width="2.140625" style="97" customWidth="1"/>
    <col min="11029" max="11030" width="11.42578125" style="97"/>
    <col min="11031" max="11031" width="7.140625" style="97" customWidth="1"/>
    <col min="11032" max="11033" width="2.140625" style="97" customWidth="1"/>
    <col min="11034" max="11034" width="11.42578125" style="97"/>
    <col min="11035" max="11035" width="12" style="97" customWidth="1"/>
    <col min="11036" max="11036" width="7.140625" style="97" customWidth="1"/>
    <col min="11037" max="11038" width="2.140625" style="97" customWidth="1"/>
    <col min="11039" max="11040" width="11.42578125" style="97"/>
    <col min="11041" max="11041" width="7.140625" style="97" customWidth="1"/>
    <col min="11042" max="11042" width="2.140625" style="97" customWidth="1"/>
    <col min="11043" max="11263" width="11.42578125" style="97"/>
    <col min="11264" max="11264" width="2.140625" style="97" customWidth="1"/>
    <col min="11265" max="11266" width="11.42578125" style="97"/>
    <col min="11267" max="11267" width="7.140625" style="97" customWidth="1"/>
    <col min="11268" max="11269" width="2.140625" style="97" customWidth="1"/>
    <col min="11270" max="11271" width="11.42578125" style="97"/>
    <col min="11272" max="11272" width="7.140625" style="97" customWidth="1"/>
    <col min="11273" max="11274" width="2.140625" style="97" customWidth="1"/>
    <col min="11275" max="11276" width="11.42578125" style="97"/>
    <col min="11277" max="11277" width="7.140625" style="97" customWidth="1"/>
    <col min="11278" max="11279" width="2.140625" style="97" customWidth="1"/>
    <col min="11280" max="11281" width="11.42578125" style="97"/>
    <col min="11282" max="11282" width="7.140625" style="97" customWidth="1"/>
    <col min="11283" max="11284" width="2.140625" style="97" customWidth="1"/>
    <col min="11285" max="11286" width="11.42578125" style="97"/>
    <col min="11287" max="11287" width="7.140625" style="97" customWidth="1"/>
    <col min="11288" max="11289" width="2.140625" style="97" customWidth="1"/>
    <col min="11290" max="11290" width="11.42578125" style="97"/>
    <col min="11291" max="11291" width="12" style="97" customWidth="1"/>
    <col min="11292" max="11292" width="7.140625" style="97" customWidth="1"/>
    <col min="11293" max="11294" width="2.140625" style="97" customWidth="1"/>
    <col min="11295" max="11296" width="11.42578125" style="97"/>
    <col min="11297" max="11297" width="7.140625" style="97" customWidth="1"/>
    <col min="11298" max="11298" width="2.140625" style="97" customWidth="1"/>
    <col min="11299" max="11519" width="11.42578125" style="97"/>
    <col min="11520" max="11520" width="2.140625" style="97" customWidth="1"/>
    <col min="11521" max="11522" width="11.42578125" style="97"/>
    <col min="11523" max="11523" width="7.140625" style="97" customWidth="1"/>
    <col min="11524" max="11525" width="2.140625" style="97" customWidth="1"/>
    <col min="11526" max="11527" width="11.42578125" style="97"/>
    <col min="11528" max="11528" width="7.140625" style="97" customWidth="1"/>
    <col min="11529" max="11530" width="2.140625" style="97" customWidth="1"/>
    <col min="11531" max="11532" width="11.42578125" style="97"/>
    <col min="11533" max="11533" width="7.140625" style="97" customWidth="1"/>
    <col min="11534" max="11535" width="2.140625" style="97" customWidth="1"/>
    <col min="11536" max="11537" width="11.42578125" style="97"/>
    <col min="11538" max="11538" width="7.140625" style="97" customWidth="1"/>
    <col min="11539" max="11540" width="2.140625" style="97" customWidth="1"/>
    <col min="11541" max="11542" width="11.42578125" style="97"/>
    <col min="11543" max="11543" width="7.140625" style="97" customWidth="1"/>
    <col min="11544" max="11545" width="2.140625" style="97" customWidth="1"/>
    <col min="11546" max="11546" width="11.42578125" style="97"/>
    <col min="11547" max="11547" width="12" style="97" customWidth="1"/>
    <col min="11548" max="11548" width="7.140625" style="97" customWidth="1"/>
    <col min="11549" max="11550" width="2.140625" style="97" customWidth="1"/>
    <col min="11551" max="11552" width="11.42578125" style="97"/>
    <col min="11553" max="11553" width="7.140625" style="97" customWidth="1"/>
    <col min="11554" max="11554" width="2.140625" style="97" customWidth="1"/>
    <col min="11555" max="11775" width="11.42578125" style="97"/>
    <col min="11776" max="11776" width="2.140625" style="97" customWidth="1"/>
    <col min="11777" max="11778" width="11.42578125" style="97"/>
    <col min="11779" max="11779" width="7.140625" style="97" customWidth="1"/>
    <col min="11780" max="11781" width="2.140625" style="97" customWidth="1"/>
    <col min="11782" max="11783" width="11.42578125" style="97"/>
    <col min="11784" max="11784" width="7.140625" style="97" customWidth="1"/>
    <col min="11785" max="11786" width="2.140625" style="97" customWidth="1"/>
    <col min="11787" max="11788" width="11.42578125" style="97"/>
    <col min="11789" max="11789" width="7.140625" style="97" customWidth="1"/>
    <col min="11790" max="11791" width="2.140625" style="97" customWidth="1"/>
    <col min="11792" max="11793" width="11.42578125" style="97"/>
    <col min="11794" max="11794" width="7.140625" style="97" customWidth="1"/>
    <col min="11795" max="11796" width="2.140625" style="97" customWidth="1"/>
    <col min="11797" max="11798" width="11.42578125" style="97"/>
    <col min="11799" max="11799" width="7.140625" style="97" customWidth="1"/>
    <col min="11800" max="11801" width="2.140625" style="97" customWidth="1"/>
    <col min="11802" max="11802" width="11.42578125" style="97"/>
    <col min="11803" max="11803" width="12" style="97" customWidth="1"/>
    <col min="11804" max="11804" width="7.140625" style="97" customWidth="1"/>
    <col min="11805" max="11806" width="2.140625" style="97" customWidth="1"/>
    <col min="11807" max="11808" width="11.42578125" style="97"/>
    <col min="11809" max="11809" width="7.140625" style="97" customWidth="1"/>
    <col min="11810" max="11810" width="2.140625" style="97" customWidth="1"/>
    <col min="11811" max="12031" width="11.42578125" style="97"/>
    <col min="12032" max="12032" width="2.140625" style="97" customWidth="1"/>
    <col min="12033" max="12034" width="11.42578125" style="97"/>
    <col min="12035" max="12035" width="7.140625" style="97" customWidth="1"/>
    <col min="12036" max="12037" width="2.140625" style="97" customWidth="1"/>
    <col min="12038" max="12039" width="11.42578125" style="97"/>
    <col min="12040" max="12040" width="7.140625" style="97" customWidth="1"/>
    <col min="12041" max="12042" width="2.140625" style="97" customWidth="1"/>
    <col min="12043" max="12044" width="11.42578125" style="97"/>
    <col min="12045" max="12045" width="7.140625" style="97" customWidth="1"/>
    <col min="12046" max="12047" width="2.140625" style="97" customWidth="1"/>
    <col min="12048" max="12049" width="11.42578125" style="97"/>
    <col min="12050" max="12050" width="7.140625" style="97" customWidth="1"/>
    <col min="12051" max="12052" width="2.140625" style="97" customWidth="1"/>
    <col min="12053" max="12054" width="11.42578125" style="97"/>
    <col min="12055" max="12055" width="7.140625" style="97" customWidth="1"/>
    <col min="12056" max="12057" width="2.140625" style="97" customWidth="1"/>
    <col min="12058" max="12058" width="11.42578125" style="97"/>
    <col min="12059" max="12059" width="12" style="97" customWidth="1"/>
    <col min="12060" max="12060" width="7.140625" style="97" customWidth="1"/>
    <col min="12061" max="12062" width="2.140625" style="97" customWidth="1"/>
    <col min="12063" max="12064" width="11.42578125" style="97"/>
    <col min="12065" max="12065" width="7.140625" style="97" customWidth="1"/>
    <col min="12066" max="12066" width="2.140625" style="97" customWidth="1"/>
    <col min="12067" max="12287" width="11.42578125" style="97"/>
    <col min="12288" max="12288" width="2.140625" style="97" customWidth="1"/>
    <col min="12289" max="12290" width="11.42578125" style="97"/>
    <col min="12291" max="12291" width="7.140625" style="97" customWidth="1"/>
    <col min="12292" max="12293" width="2.140625" style="97" customWidth="1"/>
    <col min="12294" max="12295" width="11.42578125" style="97"/>
    <col min="12296" max="12296" width="7.140625" style="97" customWidth="1"/>
    <col min="12297" max="12298" width="2.140625" style="97" customWidth="1"/>
    <col min="12299" max="12300" width="11.42578125" style="97"/>
    <col min="12301" max="12301" width="7.140625" style="97" customWidth="1"/>
    <col min="12302" max="12303" width="2.140625" style="97" customWidth="1"/>
    <col min="12304" max="12305" width="11.42578125" style="97"/>
    <col min="12306" max="12306" width="7.140625" style="97" customWidth="1"/>
    <col min="12307" max="12308" width="2.140625" style="97" customWidth="1"/>
    <col min="12309" max="12310" width="11.42578125" style="97"/>
    <col min="12311" max="12311" width="7.140625" style="97" customWidth="1"/>
    <col min="12312" max="12313" width="2.140625" style="97" customWidth="1"/>
    <col min="12314" max="12314" width="11.42578125" style="97"/>
    <col min="12315" max="12315" width="12" style="97" customWidth="1"/>
    <col min="12316" max="12316" width="7.140625" style="97" customWidth="1"/>
    <col min="12317" max="12318" width="2.140625" style="97" customWidth="1"/>
    <col min="12319" max="12320" width="11.42578125" style="97"/>
    <col min="12321" max="12321" width="7.140625" style="97" customWidth="1"/>
    <col min="12322" max="12322" width="2.140625" style="97" customWidth="1"/>
    <col min="12323" max="12543" width="11.42578125" style="97"/>
    <col min="12544" max="12544" width="2.140625" style="97" customWidth="1"/>
    <col min="12545" max="12546" width="11.42578125" style="97"/>
    <col min="12547" max="12547" width="7.140625" style="97" customWidth="1"/>
    <col min="12548" max="12549" width="2.140625" style="97" customWidth="1"/>
    <col min="12550" max="12551" width="11.42578125" style="97"/>
    <col min="12552" max="12552" width="7.140625" style="97" customWidth="1"/>
    <col min="12553" max="12554" width="2.140625" style="97" customWidth="1"/>
    <col min="12555" max="12556" width="11.42578125" style="97"/>
    <col min="12557" max="12557" width="7.140625" style="97" customWidth="1"/>
    <col min="12558" max="12559" width="2.140625" style="97" customWidth="1"/>
    <col min="12560" max="12561" width="11.42578125" style="97"/>
    <col min="12562" max="12562" width="7.140625" style="97" customWidth="1"/>
    <col min="12563" max="12564" width="2.140625" style="97" customWidth="1"/>
    <col min="12565" max="12566" width="11.42578125" style="97"/>
    <col min="12567" max="12567" width="7.140625" style="97" customWidth="1"/>
    <col min="12568" max="12569" width="2.140625" style="97" customWidth="1"/>
    <col min="12570" max="12570" width="11.42578125" style="97"/>
    <col min="12571" max="12571" width="12" style="97" customWidth="1"/>
    <col min="12572" max="12572" width="7.140625" style="97" customWidth="1"/>
    <col min="12573" max="12574" width="2.140625" style="97" customWidth="1"/>
    <col min="12575" max="12576" width="11.42578125" style="97"/>
    <col min="12577" max="12577" width="7.140625" style="97" customWidth="1"/>
    <col min="12578" max="12578" width="2.140625" style="97" customWidth="1"/>
    <col min="12579" max="12799" width="11.42578125" style="97"/>
    <col min="12800" max="12800" width="2.140625" style="97" customWidth="1"/>
    <col min="12801" max="12802" width="11.42578125" style="97"/>
    <col min="12803" max="12803" width="7.140625" style="97" customWidth="1"/>
    <col min="12804" max="12805" width="2.140625" style="97" customWidth="1"/>
    <col min="12806" max="12807" width="11.42578125" style="97"/>
    <col min="12808" max="12808" width="7.140625" style="97" customWidth="1"/>
    <col min="12809" max="12810" width="2.140625" style="97" customWidth="1"/>
    <col min="12811" max="12812" width="11.42578125" style="97"/>
    <col min="12813" max="12813" width="7.140625" style="97" customWidth="1"/>
    <col min="12814" max="12815" width="2.140625" style="97" customWidth="1"/>
    <col min="12816" max="12817" width="11.42578125" style="97"/>
    <col min="12818" max="12818" width="7.140625" style="97" customWidth="1"/>
    <col min="12819" max="12820" width="2.140625" style="97" customWidth="1"/>
    <col min="12821" max="12822" width="11.42578125" style="97"/>
    <col min="12823" max="12823" width="7.140625" style="97" customWidth="1"/>
    <col min="12824" max="12825" width="2.140625" style="97" customWidth="1"/>
    <col min="12826" max="12826" width="11.42578125" style="97"/>
    <col min="12827" max="12827" width="12" style="97" customWidth="1"/>
    <col min="12828" max="12828" width="7.140625" style="97" customWidth="1"/>
    <col min="12829" max="12830" width="2.140625" style="97" customWidth="1"/>
    <col min="12831" max="12832" width="11.42578125" style="97"/>
    <col min="12833" max="12833" width="7.140625" style="97" customWidth="1"/>
    <col min="12834" max="12834" width="2.140625" style="97" customWidth="1"/>
    <col min="12835" max="13055" width="11.42578125" style="97"/>
    <col min="13056" max="13056" width="2.140625" style="97" customWidth="1"/>
    <col min="13057" max="13058" width="11.42578125" style="97"/>
    <col min="13059" max="13059" width="7.140625" style="97" customWidth="1"/>
    <col min="13060" max="13061" width="2.140625" style="97" customWidth="1"/>
    <col min="13062" max="13063" width="11.42578125" style="97"/>
    <col min="13064" max="13064" width="7.140625" style="97" customWidth="1"/>
    <col min="13065" max="13066" width="2.140625" style="97" customWidth="1"/>
    <col min="13067" max="13068" width="11.42578125" style="97"/>
    <col min="13069" max="13069" width="7.140625" style="97" customWidth="1"/>
    <col min="13070" max="13071" width="2.140625" style="97" customWidth="1"/>
    <col min="13072" max="13073" width="11.42578125" style="97"/>
    <col min="13074" max="13074" width="7.140625" style="97" customWidth="1"/>
    <col min="13075" max="13076" width="2.140625" style="97" customWidth="1"/>
    <col min="13077" max="13078" width="11.42578125" style="97"/>
    <col min="13079" max="13079" width="7.140625" style="97" customWidth="1"/>
    <col min="13080" max="13081" width="2.140625" style="97" customWidth="1"/>
    <col min="13082" max="13082" width="11.42578125" style="97"/>
    <col min="13083" max="13083" width="12" style="97" customWidth="1"/>
    <col min="13084" max="13084" width="7.140625" style="97" customWidth="1"/>
    <col min="13085" max="13086" width="2.140625" style="97" customWidth="1"/>
    <col min="13087" max="13088" width="11.42578125" style="97"/>
    <col min="13089" max="13089" width="7.140625" style="97" customWidth="1"/>
    <col min="13090" max="13090" width="2.140625" style="97" customWidth="1"/>
    <col min="13091" max="13311" width="11.42578125" style="97"/>
    <col min="13312" max="13312" width="2.140625" style="97" customWidth="1"/>
    <col min="13313" max="13314" width="11.42578125" style="97"/>
    <col min="13315" max="13315" width="7.140625" style="97" customWidth="1"/>
    <col min="13316" max="13317" width="2.140625" style="97" customWidth="1"/>
    <col min="13318" max="13319" width="11.42578125" style="97"/>
    <col min="13320" max="13320" width="7.140625" style="97" customWidth="1"/>
    <col min="13321" max="13322" width="2.140625" style="97" customWidth="1"/>
    <col min="13323" max="13324" width="11.42578125" style="97"/>
    <col min="13325" max="13325" width="7.140625" style="97" customWidth="1"/>
    <col min="13326" max="13327" width="2.140625" style="97" customWidth="1"/>
    <col min="13328" max="13329" width="11.42578125" style="97"/>
    <col min="13330" max="13330" width="7.140625" style="97" customWidth="1"/>
    <col min="13331" max="13332" width="2.140625" style="97" customWidth="1"/>
    <col min="13333" max="13334" width="11.42578125" style="97"/>
    <col min="13335" max="13335" width="7.140625" style="97" customWidth="1"/>
    <col min="13336" max="13337" width="2.140625" style="97" customWidth="1"/>
    <col min="13338" max="13338" width="11.42578125" style="97"/>
    <col min="13339" max="13339" width="12" style="97" customWidth="1"/>
    <col min="13340" max="13340" width="7.140625" style="97" customWidth="1"/>
    <col min="13341" max="13342" width="2.140625" style="97" customWidth="1"/>
    <col min="13343" max="13344" width="11.42578125" style="97"/>
    <col min="13345" max="13345" width="7.140625" style="97" customWidth="1"/>
    <col min="13346" max="13346" width="2.140625" style="97" customWidth="1"/>
    <col min="13347" max="13567" width="11.42578125" style="97"/>
    <col min="13568" max="13568" width="2.140625" style="97" customWidth="1"/>
    <col min="13569" max="13570" width="11.42578125" style="97"/>
    <col min="13571" max="13571" width="7.140625" style="97" customWidth="1"/>
    <col min="13572" max="13573" width="2.140625" style="97" customWidth="1"/>
    <col min="13574" max="13575" width="11.42578125" style="97"/>
    <col min="13576" max="13576" width="7.140625" style="97" customWidth="1"/>
    <col min="13577" max="13578" width="2.140625" style="97" customWidth="1"/>
    <col min="13579" max="13580" width="11.42578125" style="97"/>
    <col min="13581" max="13581" width="7.140625" style="97" customWidth="1"/>
    <col min="13582" max="13583" width="2.140625" style="97" customWidth="1"/>
    <col min="13584" max="13585" width="11.42578125" style="97"/>
    <col min="13586" max="13586" width="7.140625" style="97" customWidth="1"/>
    <col min="13587" max="13588" width="2.140625" style="97" customWidth="1"/>
    <col min="13589" max="13590" width="11.42578125" style="97"/>
    <col min="13591" max="13591" width="7.140625" style="97" customWidth="1"/>
    <col min="13592" max="13593" width="2.140625" style="97" customWidth="1"/>
    <col min="13594" max="13594" width="11.42578125" style="97"/>
    <col min="13595" max="13595" width="12" style="97" customWidth="1"/>
    <col min="13596" max="13596" width="7.140625" style="97" customWidth="1"/>
    <col min="13597" max="13598" width="2.140625" style="97" customWidth="1"/>
    <col min="13599" max="13600" width="11.42578125" style="97"/>
    <col min="13601" max="13601" width="7.140625" style="97" customWidth="1"/>
    <col min="13602" max="13602" width="2.140625" style="97" customWidth="1"/>
    <col min="13603" max="13823" width="11.42578125" style="97"/>
    <col min="13824" max="13824" width="2.140625" style="97" customWidth="1"/>
    <col min="13825" max="13826" width="11.42578125" style="97"/>
    <col min="13827" max="13827" width="7.140625" style="97" customWidth="1"/>
    <col min="13828" max="13829" width="2.140625" style="97" customWidth="1"/>
    <col min="13830" max="13831" width="11.42578125" style="97"/>
    <col min="13832" max="13832" width="7.140625" style="97" customWidth="1"/>
    <col min="13833" max="13834" width="2.140625" style="97" customWidth="1"/>
    <col min="13835" max="13836" width="11.42578125" style="97"/>
    <col min="13837" max="13837" width="7.140625" style="97" customWidth="1"/>
    <col min="13838" max="13839" width="2.140625" style="97" customWidth="1"/>
    <col min="13840" max="13841" width="11.42578125" style="97"/>
    <col min="13842" max="13842" width="7.140625" style="97" customWidth="1"/>
    <col min="13843" max="13844" width="2.140625" style="97" customWidth="1"/>
    <col min="13845" max="13846" width="11.42578125" style="97"/>
    <col min="13847" max="13847" width="7.140625" style="97" customWidth="1"/>
    <col min="13848" max="13849" width="2.140625" style="97" customWidth="1"/>
    <col min="13850" max="13850" width="11.42578125" style="97"/>
    <col min="13851" max="13851" width="12" style="97" customWidth="1"/>
    <col min="13852" max="13852" width="7.140625" style="97" customWidth="1"/>
    <col min="13853" max="13854" width="2.140625" style="97" customWidth="1"/>
    <col min="13855" max="13856" width="11.42578125" style="97"/>
    <col min="13857" max="13857" width="7.140625" style="97" customWidth="1"/>
    <col min="13858" max="13858" width="2.140625" style="97" customWidth="1"/>
    <col min="13859" max="14079" width="11.42578125" style="97"/>
    <col min="14080" max="14080" width="2.140625" style="97" customWidth="1"/>
    <col min="14081" max="14082" width="11.42578125" style="97"/>
    <col min="14083" max="14083" width="7.140625" style="97" customWidth="1"/>
    <col min="14084" max="14085" width="2.140625" style="97" customWidth="1"/>
    <col min="14086" max="14087" width="11.42578125" style="97"/>
    <col min="14088" max="14088" width="7.140625" style="97" customWidth="1"/>
    <col min="14089" max="14090" width="2.140625" style="97" customWidth="1"/>
    <col min="14091" max="14092" width="11.42578125" style="97"/>
    <col min="14093" max="14093" width="7.140625" style="97" customWidth="1"/>
    <col min="14094" max="14095" width="2.140625" style="97" customWidth="1"/>
    <col min="14096" max="14097" width="11.42578125" style="97"/>
    <col min="14098" max="14098" width="7.140625" style="97" customWidth="1"/>
    <col min="14099" max="14100" width="2.140625" style="97" customWidth="1"/>
    <col min="14101" max="14102" width="11.42578125" style="97"/>
    <col min="14103" max="14103" width="7.140625" style="97" customWidth="1"/>
    <col min="14104" max="14105" width="2.140625" style="97" customWidth="1"/>
    <col min="14106" max="14106" width="11.42578125" style="97"/>
    <col min="14107" max="14107" width="12" style="97" customWidth="1"/>
    <col min="14108" max="14108" width="7.140625" style="97" customWidth="1"/>
    <col min="14109" max="14110" width="2.140625" style="97" customWidth="1"/>
    <col min="14111" max="14112" width="11.42578125" style="97"/>
    <col min="14113" max="14113" width="7.140625" style="97" customWidth="1"/>
    <col min="14114" max="14114" width="2.140625" style="97" customWidth="1"/>
    <col min="14115" max="14335" width="11.42578125" style="97"/>
    <col min="14336" max="14336" width="2.140625" style="97" customWidth="1"/>
    <col min="14337" max="14338" width="11.42578125" style="97"/>
    <col min="14339" max="14339" width="7.140625" style="97" customWidth="1"/>
    <col min="14340" max="14341" width="2.140625" style="97" customWidth="1"/>
    <col min="14342" max="14343" width="11.42578125" style="97"/>
    <col min="14344" max="14344" width="7.140625" style="97" customWidth="1"/>
    <col min="14345" max="14346" width="2.140625" style="97" customWidth="1"/>
    <col min="14347" max="14348" width="11.42578125" style="97"/>
    <col min="14349" max="14349" width="7.140625" style="97" customWidth="1"/>
    <col min="14350" max="14351" width="2.140625" style="97" customWidth="1"/>
    <col min="14352" max="14353" width="11.42578125" style="97"/>
    <col min="14354" max="14354" width="7.140625" style="97" customWidth="1"/>
    <col min="14355" max="14356" width="2.140625" style="97" customWidth="1"/>
    <col min="14357" max="14358" width="11.42578125" style="97"/>
    <col min="14359" max="14359" width="7.140625" style="97" customWidth="1"/>
    <col min="14360" max="14361" width="2.140625" style="97" customWidth="1"/>
    <col min="14362" max="14362" width="11.42578125" style="97"/>
    <col min="14363" max="14363" width="12" style="97" customWidth="1"/>
    <col min="14364" max="14364" width="7.140625" style="97" customWidth="1"/>
    <col min="14365" max="14366" width="2.140625" style="97" customWidth="1"/>
    <col min="14367" max="14368" width="11.42578125" style="97"/>
    <col min="14369" max="14369" width="7.140625" style="97" customWidth="1"/>
    <col min="14370" max="14370" width="2.140625" style="97" customWidth="1"/>
    <col min="14371" max="14591" width="11.42578125" style="97"/>
    <col min="14592" max="14592" width="2.140625" style="97" customWidth="1"/>
    <col min="14593" max="14594" width="11.42578125" style="97"/>
    <col min="14595" max="14595" width="7.140625" style="97" customWidth="1"/>
    <col min="14596" max="14597" width="2.140625" style="97" customWidth="1"/>
    <col min="14598" max="14599" width="11.42578125" style="97"/>
    <col min="14600" max="14600" width="7.140625" style="97" customWidth="1"/>
    <col min="14601" max="14602" width="2.140625" style="97" customWidth="1"/>
    <col min="14603" max="14604" width="11.42578125" style="97"/>
    <col min="14605" max="14605" width="7.140625" style="97" customWidth="1"/>
    <col min="14606" max="14607" width="2.140625" style="97" customWidth="1"/>
    <col min="14608" max="14609" width="11.42578125" style="97"/>
    <col min="14610" max="14610" width="7.140625" style="97" customWidth="1"/>
    <col min="14611" max="14612" width="2.140625" style="97" customWidth="1"/>
    <col min="14613" max="14614" width="11.42578125" style="97"/>
    <col min="14615" max="14615" width="7.140625" style="97" customWidth="1"/>
    <col min="14616" max="14617" width="2.140625" style="97" customWidth="1"/>
    <col min="14618" max="14618" width="11.42578125" style="97"/>
    <col min="14619" max="14619" width="12" style="97" customWidth="1"/>
    <col min="14620" max="14620" width="7.140625" style="97" customWidth="1"/>
    <col min="14621" max="14622" width="2.140625" style="97" customWidth="1"/>
    <col min="14623" max="14624" width="11.42578125" style="97"/>
    <col min="14625" max="14625" width="7.140625" style="97" customWidth="1"/>
    <col min="14626" max="14626" width="2.140625" style="97" customWidth="1"/>
    <col min="14627" max="14847" width="11.42578125" style="97"/>
    <col min="14848" max="14848" width="2.140625" style="97" customWidth="1"/>
    <col min="14849" max="14850" width="11.42578125" style="97"/>
    <col min="14851" max="14851" width="7.140625" style="97" customWidth="1"/>
    <col min="14852" max="14853" width="2.140625" style="97" customWidth="1"/>
    <col min="14854" max="14855" width="11.42578125" style="97"/>
    <col min="14856" max="14856" width="7.140625" style="97" customWidth="1"/>
    <col min="14857" max="14858" width="2.140625" style="97" customWidth="1"/>
    <col min="14859" max="14860" width="11.42578125" style="97"/>
    <col min="14861" max="14861" width="7.140625" style="97" customWidth="1"/>
    <col min="14862" max="14863" width="2.140625" style="97" customWidth="1"/>
    <col min="14864" max="14865" width="11.42578125" style="97"/>
    <col min="14866" max="14866" width="7.140625" style="97" customWidth="1"/>
    <col min="14867" max="14868" width="2.140625" style="97" customWidth="1"/>
    <col min="14869" max="14870" width="11.42578125" style="97"/>
    <col min="14871" max="14871" width="7.140625" style="97" customWidth="1"/>
    <col min="14872" max="14873" width="2.140625" style="97" customWidth="1"/>
    <col min="14874" max="14874" width="11.42578125" style="97"/>
    <col min="14875" max="14875" width="12" style="97" customWidth="1"/>
    <col min="14876" max="14876" width="7.140625" style="97" customWidth="1"/>
    <col min="14877" max="14878" width="2.140625" style="97" customWidth="1"/>
    <col min="14879" max="14880" width="11.42578125" style="97"/>
    <col min="14881" max="14881" width="7.140625" style="97" customWidth="1"/>
    <col min="14882" max="14882" width="2.140625" style="97" customWidth="1"/>
    <col min="14883" max="15103" width="11.42578125" style="97"/>
    <col min="15104" max="15104" width="2.140625" style="97" customWidth="1"/>
    <col min="15105" max="15106" width="11.42578125" style="97"/>
    <col min="15107" max="15107" width="7.140625" style="97" customWidth="1"/>
    <col min="15108" max="15109" width="2.140625" style="97" customWidth="1"/>
    <col min="15110" max="15111" width="11.42578125" style="97"/>
    <col min="15112" max="15112" width="7.140625" style="97" customWidth="1"/>
    <col min="15113" max="15114" width="2.140625" style="97" customWidth="1"/>
    <col min="15115" max="15116" width="11.42578125" style="97"/>
    <col min="15117" max="15117" width="7.140625" style="97" customWidth="1"/>
    <col min="15118" max="15119" width="2.140625" style="97" customWidth="1"/>
    <col min="15120" max="15121" width="11.42578125" style="97"/>
    <col min="15122" max="15122" width="7.140625" style="97" customWidth="1"/>
    <col min="15123" max="15124" width="2.140625" style="97" customWidth="1"/>
    <col min="15125" max="15126" width="11.42578125" style="97"/>
    <col min="15127" max="15127" width="7.140625" style="97" customWidth="1"/>
    <col min="15128" max="15129" width="2.140625" style="97" customWidth="1"/>
    <col min="15130" max="15130" width="11.42578125" style="97"/>
    <col min="15131" max="15131" width="12" style="97" customWidth="1"/>
    <col min="15132" max="15132" width="7.140625" style="97" customWidth="1"/>
    <col min="15133" max="15134" width="2.140625" style="97" customWidth="1"/>
    <col min="15135" max="15136" width="11.42578125" style="97"/>
    <col min="15137" max="15137" width="7.140625" style="97" customWidth="1"/>
    <col min="15138" max="15138" width="2.140625" style="97" customWidth="1"/>
    <col min="15139" max="15359" width="11.42578125" style="97"/>
    <col min="15360" max="15360" width="2.140625" style="97" customWidth="1"/>
    <col min="15361" max="15362" width="11.42578125" style="97"/>
    <col min="15363" max="15363" width="7.140625" style="97" customWidth="1"/>
    <col min="15364" max="15365" width="2.140625" style="97" customWidth="1"/>
    <col min="15366" max="15367" width="11.42578125" style="97"/>
    <col min="15368" max="15368" width="7.140625" style="97" customWidth="1"/>
    <col min="15369" max="15370" width="2.140625" style="97" customWidth="1"/>
    <col min="15371" max="15372" width="11.42578125" style="97"/>
    <col min="15373" max="15373" width="7.140625" style="97" customWidth="1"/>
    <col min="15374" max="15375" width="2.140625" style="97" customWidth="1"/>
    <col min="15376" max="15377" width="11.42578125" style="97"/>
    <col min="15378" max="15378" width="7.140625" style="97" customWidth="1"/>
    <col min="15379" max="15380" width="2.140625" style="97" customWidth="1"/>
    <col min="15381" max="15382" width="11.42578125" style="97"/>
    <col min="15383" max="15383" width="7.140625" style="97" customWidth="1"/>
    <col min="15384" max="15385" width="2.140625" style="97" customWidth="1"/>
    <col min="15386" max="15386" width="11.42578125" style="97"/>
    <col min="15387" max="15387" width="12" style="97" customWidth="1"/>
    <col min="15388" max="15388" width="7.140625" style="97" customWidth="1"/>
    <col min="15389" max="15390" width="2.140625" style="97" customWidth="1"/>
    <col min="15391" max="15392" width="11.42578125" style="97"/>
    <col min="15393" max="15393" width="7.140625" style="97" customWidth="1"/>
    <col min="15394" max="15394" width="2.140625" style="97" customWidth="1"/>
    <col min="15395" max="15615" width="11.42578125" style="97"/>
    <col min="15616" max="15616" width="2.140625" style="97" customWidth="1"/>
    <col min="15617" max="15618" width="11.42578125" style="97"/>
    <col min="15619" max="15619" width="7.140625" style="97" customWidth="1"/>
    <col min="15620" max="15621" width="2.140625" style="97" customWidth="1"/>
    <col min="15622" max="15623" width="11.42578125" style="97"/>
    <col min="15624" max="15624" width="7.140625" style="97" customWidth="1"/>
    <col min="15625" max="15626" width="2.140625" style="97" customWidth="1"/>
    <col min="15627" max="15628" width="11.42578125" style="97"/>
    <col min="15629" max="15629" width="7.140625" style="97" customWidth="1"/>
    <col min="15630" max="15631" width="2.140625" style="97" customWidth="1"/>
    <col min="15632" max="15633" width="11.42578125" style="97"/>
    <col min="15634" max="15634" width="7.140625" style="97" customWidth="1"/>
    <col min="15635" max="15636" width="2.140625" style="97" customWidth="1"/>
    <col min="15637" max="15638" width="11.42578125" style="97"/>
    <col min="15639" max="15639" width="7.140625" style="97" customWidth="1"/>
    <col min="15640" max="15641" width="2.140625" style="97" customWidth="1"/>
    <col min="15642" max="15642" width="11.42578125" style="97"/>
    <col min="15643" max="15643" width="12" style="97" customWidth="1"/>
    <col min="15644" max="15644" width="7.140625" style="97" customWidth="1"/>
    <col min="15645" max="15646" width="2.140625" style="97" customWidth="1"/>
    <col min="15647" max="15648" width="11.42578125" style="97"/>
    <col min="15649" max="15649" width="7.140625" style="97" customWidth="1"/>
    <col min="15650" max="15650" width="2.140625" style="97" customWidth="1"/>
    <col min="15651" max="15871" width="11.42578125" style="97"/>
    <col min="15872" max="15872" width="2.140625" style="97" customWidth="1"/>
    <col min="15873" max="15874" width="11.42578125" style="97"/>
    <col min="15875" max="15875" width="7.140625" style="97" customWidth="1"/>
    <col min="15876" max="15877" width="2.140625" style="97" customWidth="1"/>
    <col min="15878" max="15879" width="11.42578125" style="97"/>
    <col min="15880" max="15880" width="7.140625" style="97" customWidth="1"/>
    <col min="15881" max="15882" width="2.140625" style="97" customWidth="1"/>
    <col min="15883" max="15884" width="11.42578125" style="97"/>
    <col min="15885" max="15885" width="7.140625" style="97" customWidth="1"/>
    <col min="15886" max="15887" width="2.140625" style="97" customWidth="1"/>
    <col min="15888" max="15889" width="11.42578125" style="97"/>
    <col min="15890" max="15890" width="7.140625" style="97" customWidth="1"/>
    <col min="15891" max="15892" width="2.140625" style="97" customWidth="1"/>
    <col min="15893" max="15894" width="11.42578125" style="97"/>
    <col min="15895" max="15895" width="7.140625" style="97" customWidth="1"/>
    <col min="15896" max="15897" width="2.140625" style="97" customWidth="1"/>
    <col min="15898" max="15898" width="11.42578125" style="97"/>
    <col min="15899" max="15899" width="12" style="97" customWidth="1"/>
    <col min="15900" max="15900" width="7.140625" style="97" customWidth="1"/>
    <col min="15901" max="15902" width="2.140625" style="97" customWidth="1"/>
    <col min="15903" max="15904" width="11.42578125" style="97"/>
    <col min="15905" max="15905" width="7.140625" style="97" customWidth="1"/>
    <col min="15906" max="15906" width="2.140625" style="97" customWidth="1"/>
    <col min="15907" max="16127" width="11.42578125" style="97"/>
    <col min="16128" max="16128" width="2.140625" style="97" customWidth="1"/>
    <col min="16129" max="16130" width="11.42578125" style="97"/>
    <col min="16131" max="16131" width="7.140625" style="97" customWidth="1"/>
    <col min="16132" max="16133" width="2.140625" style="97" customWidth="1"/>
    <col min="16134" max="16135" width="11.42578125" style="97"/>
    <col min="16136" max="16136" width="7.140625" style="97" customWidth="1"/>
    <col min="16137" max="16138" width="2.140625" style="97" customWidth="1"/>
    <col min="16139" max="16140" width="11.42578125" style="97"/>
    <col min="16141" max="16141" width="7.140625" style="97" customWidth="1"/>
    <col min="16142" max="16143" width="2.140625" style="97" customWidth="1"/>
    <col min="16144" max="16145" width="11.42578125" style="97"/>
    <col min="16146" max="16146" width="7.140625" style="97" customWidth="1"/>
    <col min="16147" max="16148" width="2.140625" style="97" customWidth="1"/>
    <col min="16149" max="16150" width="11.42578125" style="97"/>
    <col min="16151" max="16151" width="7.140625" style="97" customWidth="1"/>
    <col min="16152" max="16153" width="2.140625" style="97" customWidth="1"/>
    <col min="16154" max="16154" width="11.42578125" style="97"/>
    <col min="16155" max="16155" width="12" style="97" customWidth="1"/>
    <col min="16156" max="16156" width="7.140625" style="97" customWidth="1"/>
    <col min="16157" max="16158" width="2.140625" style="97" customWidth="1"/>
    <col min="16159" max="16160" width="11.42578125" style="97"/>
    <col min="16161" max="16161" width="7.140625" style="97" customWidth="1"/>
    <col min="16162" max="16162" width="2.140625" style="97" customWidth="1"/>
    <col min="16163" max="16384" width="11.42578125" style="97"/>
  </cols>
  <sheetData>
    <row r="1" spans="1:34" ht="13.5" thickBot="1" x14ac:dyDescent="0.25">
      <c r="A1" s="35"/>
      <c r="B1" s="33"/>
      <c r="C1" s="33"/>
      <c r="D1" s="33"/>
      <c r="E1" s="34"/>
      <c r="F1" s="35"/>
      <c r="G1" s="33"/>
      <c r="H1" s="33"/>
      <c r="I1" s="33"/>
      <c r="J1" s="34"/>
      <c r="K1" s="35"/>
      <c r="L1" s="33"/>
      <c r="M1" s="33"/>
      <c r="N1" s="33"/>
      <c r="O1" s="34"/>
      <c r="P1" s="35"/>
      <c r="Q1" s="33"/>
      <c r="R1" s="33"/>
      <c r="S1" s="33"/>
      <c r="T1" s="35"/>
      <c r="U1" s="33"/>
      <c r="V1" s="33"/>
      <c r="W1" s="33"/>
      <c r="X1" s="34"/>
      <c r="Y1" s="35"/>
      <c r="Z1" s="33"/>
      <c r="AA1" s="33"/>
      <c r="AB1" s="33"/>
      <c r="AC1" s="34"/>
      <c r="AD1" s="35"/>
      <c r="AE1" s="33"/>
      <c r="AF1" s="33"/>
      <c r="AG1" s="33"/>
      <c r="AH1" s="34"/>
    </row>
    <row r="2" spans="1:34" ht="41.25" customHeight="1" thickBot="1" x14ac:dyDescent="0.25">
      <c r="A2" s="41"/>
      <c r="B2" s="162" t="s">
        <v>61</v>
      </c>
      <c r="C2" s="163"/>
      <c r="D2" s="164"/>
      <c r="E2" s="40"/>
      <c r="F2" s="41"/>
      <c r="G2" s="162" t="s">
        <v>62</v>
      </c>
      <c r="H2" s="163"/>
      <c r="I2" s="164"/>
      <c r="J2" s="40"/>
      <c r="K2" s="41"/>
      <c r="L2" s="162" t="s">
        <v>63</v>
      </c>
      <c r="M2" s="163"/>
      <c r="N2" s="164"/>
      <c r="O2" s="40"/>
      <c r="P2" s="41"/>
      <c r="Q2" s="162" t="s">
        <v>64</v>
      </c>
      <c r="R2" s="163"/>
      <c r="S2" s="164"/>
      <c r="T2" s="41"/>
      <c r="U2" s="162" t="s">
        <v>65</v>
      </c>
      <c r="V2" s="163"/>
      <c r="W2" s="164"/>
      <c r="X2" s="40"/>
      <c r="Y2" s="41"/>
      <c r="Z2" s="189" t="s">
        <v>68</v>
      </c>
      <c r="AA2" s="190"/>
      <c r="AB2" s="191"/>
      <c r="AC2" s="40"/>
      <c r="AD2" s="41"/>
      <c r="AE2" s="162" t="s">
        <v>66</v>
      </c>
      <c r="AF2" s="163"/>
      <c r="AG2" s="164"/>
      <c r="AH2" s="40"/>
    </row>
    <row r="3" spans="1:34" ht="13.5" thickBot="1" x14ac:dyDescent="0.25">
      <c r="A3" s="41"/>
      <c r="B3" s="36"/>
      <c r="C3" s="36"/>
      <c r="D3" s="36"/>
      <c r="E3" s="40"/>
      <c r="F3" s="41"/>
      <c r="G3" s="36"/>
      <c r="H3" s="36"/>
      <c r="I3" s="36"/>
      <c r="J3" s="40"/>
      <c r="K3" s="41"/>
      <c r="L3" s="36"/>
      <c r="M3" s="36"/>
      <c r="N3" s="36"/>
      <c r="O3" s="40"/>
      <c r="P3" s="41"/>
      <c r="Q3" s="36"/>
      <c r="R3" s="36"/>
      <c r="S3" s="36"/>
      <c r="T3" s="41"/>
      <c r="U3" s="36"/>
      <c r="V3" s="36"/>
      <c r="W3" s="36"/>
      <c r="X3" s="40"/>
      <c r="Y3" s="41"/>
      <c r="Z3" s="36"/>
      <c r="AA3" s="36"/>
      <c r="AB3" s="36"/>
      <c r="AC3" s="40"/>
      <c r="AD3" s="41"/>
      <c r="AE3" s="36"/>
      <c r="AF3" s="36"/>
      <c r="AG3" s="36"/>
      <c r="AH3" s="40"/>
    </row>
    <row r="4" spans="1:34" ht="46.5" customHeight="1" x14ac:dyDescent="0.2">
      <c r="A4" s="43"/>
      <c r="B4" s="168" t="s">
        <v>67</v>
      </c>
      <c r="C4" s="188"/>
      <c r="D4" s="46"/>
      <c r="E4" s="40"/>
      <c r="F4" s="43"/>
      <c r="G4" s="168" t="s">
        <v>67</v>
      </c>
      <c r="H4" s="188"/>
      <c r="I4" s="46"/>
      <c r="J4" s="40"/>
      <c r="K4" s="43"/>
      <c r="L4" s="168" t="s">
        <v>67</v>
      </c>
      <c r="M4" s="188"/>
      <c r="N4" s="46"/>
      <c r="O4" s="40"/>
      <c r="P4" s="43"/>
      <c r="Q4" s="168" t="s">
        <v>67</v>
      </c>
      <c r="R4" s="188"/>
      <c r="S4" s="46"/>
      <c r="T4" s="43"/>
      <c r="U4" s="168" t="s">
        <v>67</v>
      </c>
      <c r="V4" s="188"/>
      <c r="W4" s="46"/>
      <c r="X4" s="40"/>
      <c r="Y4" s="43"/>
      <c r="Z4" s="168" t="s">
        <v>67</v>
      </c>
      <c r="AA4" s="188"/>
      <c r="AB4" s="46"/>
      <c r="AC4" s="40"/>
      <c r="AD4" s="43"/>
      <c r="AE4" s="168" t="s">
        <v>67</v>
      </c>
      <c r="AF4" s="188"/>
      <c r="AG4" s="46"/>
      <c r="AH4" s="40"/>
    </row>
    <row r="5" spans="1:34" ht="12.75" customHeight="1" x14ac:dyDescent="0.2">
      <c r="A5" s="43"/>
      <c r="B5" s="154" t="s">
        <v>31</v>
      </c>
      <c r="C5" s="155"/>
      <c r="D5" s="46"/>
      <c r="E5" s="40"/>
      <c r="F5" s="43"/>
      <c r="G5" s="154" t="s">
        <v>31</v>
      </c>
      <c r="H5" s="155"/>
      <c r="I5" s="46"/>
      <c r="J5" s="40"/>
      <c r="K5" s="43"/>
      <c r="L5" s="154" t="s">
        <v>31</v>
      </c>
      <c r="M5" s="155"/>
      <c r="N5" s="46"/>
      <c r="O5" s="40"/>
      <c r="P5" s="43"/>
      <c r="Q5" s="154" t="s">
        <v>31</v>
      </c>
      <c r="R5" s="155"/>
      <c r="S5" s="46"/>
      <c r="T5" s="43"/>
      <c r="U5" s="154" t="s">
        <v>31</v>
      </c>
      <c r="V5" s="155"/>
      <c r="W5" s="46"/>
      <c r="X5" s="40"/>
      <c r="Y5" s="43"/>
      <c r="Z5" s="154" t="s">
        <v>31</v>
      </c>
      <c r="AA5" s="155"/>
      <c r="AB5" s="46"/>
      <c r="AC5" s="40"/>
      <c r="AD5" s="43"/>
      <c r="AE5" s="154" t="s">
        <v>31</v>
      </c>
      <c r="AF5" s="155"/>
      <c r="AG5" s="46"/>
      <c r="AH5" s="40"/>
    </row>
    <row r="6" spans="1:34" ht="13.5" customHeight="1" x14ac:dyDescent="0.2">
      <c r="A6" s="43"/>
      <c r="B6" s="154" t="s">
        <v>34</v>
      </c>
      <c r="C6" s="155"/>
      <c r="D6" s="46"/>
      <c r="E6" s="40"/>
      <c r="F6" s="43"/>
      <c r="G6" s="154" t="s">
        <v>34</v>
      </c>
      <c r="H6" s="155"/>
      <c r="I6" s="46"/>
      <c r="J6" s="40"/>
      <c r="K6" s="43"/>
      <c r="L6" s="154" t="s">
        <v>34</v>
      </c>
      <c r="M6" s="155"/>
      <c r="N6" s="46"/>
      <c r="O6" s="40"/>
      <c r="P6" s="43"/>
      <c r="Q6" s="154" t="s">
        <v>34</v>
      </c>
      <c r="R6" s="155"/>
      <c r="S6" s="46"/>
      <c r="T6" s="43"/>
      <c r="U6" s="154" t="s">
        <v>34</v>
      </c>
      <c r="V6" s="155"/>
      <c r="W6" s="46"/>
      <c r="X6" s="40"/>
      <c r="Y6" s="43"/>
      <c r="Z6" s="154" t="s">
        <v>34</v>
      </c>
      <c r="AA6" s="155"/>
      <c r="AB6" s="46"/>
      <c r="AC6" s="40"/>
      <c r="AD6" s="43"/>
      <c r="AE6" s="154" t="s">
        <v>34</v>
      </c>
      <c r="AF6" s="155"/>
      <c r="AG6" s="46"/>
      <c r="AH6" s="40"/>
    </row>
    <row r="7" spans="1:34" ht="13.5" customHeight="1" x14ac:dyDescent="0.2">
      <c r="A7" s="43"/>
      <c r="B7" s="154" t="s">
        <v>36</v>
      </c>
      <c r="C7" s="155"/>
      <c r="D7" s="46"/>
      <c r="E7" s="40"/>
      <c r="F7" s="43"/>
      <c r="G7" s="154" t="s">
        <v>36</v>
      </c>
      <c r="H7" s="155"/>
      <c r="I7" s="46"/>
      <c r="J7" s="40"/>
      <c r="K7" s="43"/>
      <c r="L7" s="154" t="s">
        <v>36</v>
      </c>
      <c r="M7" s="155"/>
      <c r="N7" s="46"/>
      <c r="O7" s="40"/>
      <c r="P7" s="43"/>
      <c r="Q7" s="154" t="s">
        <v>36</v>
      </c>
      <c r="R7" s="155"/>
      <c r="S7" s="46"/>
      <c r="T7" s="43"/>
      <c r="U7" s="154" t="s">
        <v>36</v>
      </c>
      <c r="V7" s="155"/>
      <c r="W7" s="46"/>
      <c r="X7" s="40"/>
      <c r="Y7" s="43"/>
      <c r="Z7" s="154" t="s">
        <v>36</v>
      </c>
      <c r="AA7" s="155"/>
      <c r="AB7" s="46"/>
      <c r="AC7" s="40"/>
      <c r="AD7" s="43"/>
      <c r="AE7" s="154" t="s">
        <v>36</v>
      </c>
      <c r="AF7" s="155"/>
      <c r="AG7" s="46"/>
      <c r="AH7" s="40"/>
    </row>
    <row r="8" spans="1:34" ht="13.5" customHeight="1" x14ac:dyDescent="0.2">
      <c r="A8" s="43"/>
      <c r="B8" s="154" t="s">
        <v>37</v>
      </c>
      <c r="C8" s="155"/>
      <c r="D8" s="46"/>
      <c r="E8" s="40"/>
      <c r="F8" s="43"/>
      <c r="G8" s="154" t="s">
        <v>37</v>
      </c>
      <c r="H8" s="155"/>
      <c r="I8" s="46"/>
      <c r="J8" s="40"/>
      <c r="K8" s="43"/>
      <c r="L8" s="154" t="s">
        <v>37</v>
      </c>
      <c r="M8" s="155"/>
      <c r="N8" s="46"/>
      <c r="O8" s="40"/>
      <c r="P8" s="43"/>
      <c r="Q8" s="154" t="s">
        <v>37</v>
      </c>
      <c r="R8" s="155"/>
      <c r="S8" s="46"/>
      <c r="T8" s="43"/>
      <c r="U8" s="154" t="s">
        <v>37</v>
      </c>
      <c r="V8" s="155"/>
      <c r="W8" s="46"/>
      <c r="X8" s="40"/>
      <c r="Y8" s="43"/>
      <c r="Z8" s="154" t="s">
        <v>37</v>
      </c>
      <c r="AA8" s="155"/>
      <c r="AB8" s="46"/>
      <c r="AC8" s="40"/>
      <c r="AD8" s="43"/>
      <c r="AE8" s="154" t="s">
        <v>37</v>
      </c>
      <c r="AF8" s="155"/>
      <c r="AG8" s="46"/>
      <c r="AH8" s="40"/>
    </row>
    <row r="9" spans="1:34" ht="13.5" thickBot="1" x14ac:dyDescent="0.25">
      <c r="A9" s="43"/>
      <c r="B9" s="158" t="s">
        <v>42</v>
      </c>
      <c r="C9" s="159"/>
      <c r="D9" s="36"/>
      <c r="E9" s="40"/>
      <c r="F9" s="43"/>
      <c r="G9" s="158" t="s">
        <v>42</v>
      </c>
      <c r="H9" s="159"/>
      <c r="I9" s="36"/>
      <c r="J9" s="40"/>
      <c r="K9" s="43"/>
      <c r="L9" s="158" t="s">
        <v>42</v>
      </c>
      <c r="M9" s="159"/>
      <c r="N9" s="36"/>
      <c r="O9" s="40"/>
      <c r="P9" s="43"/>
      <c r="Q9" s="158" t="s">
        <v>42</v>
      </c>
      <c r="R9" s="159"/>
      <c r="S9" s="36"/>
      <c r="T9" s="43"/>
      <c r="U9" s="158" t="s">
        <v>42</v>
      </c>
      <c r="V9" s="159"/>
      <c r="W9" s="36"/>
      <c r="X9" s="40"/>
      <c r="Y9" s="43"/>
      <c r="Z9" s="158" t="s">
        <v>42</v>
      </c>
      <c r="AA9" s="159"/>
      <c r="AB9" s="36"/>
      <c r="AC9" s="40"/>
      <c r="AD9" s="43"/>
      <c r="AE9" s="158" t="s">
        <v>42</v>
      </c>
      <c r="AF9" s="159"/>
      <c r="AG9" s="36"/>
      <c r="AH9" s="40"/>
    </row>
    <row r="10" spans="1:34" ht="13.5" thickBot="1" x14ac:dyDescent="0.25">
      <c r="A10" s="41"/>
      <c r="B10" s="98"/>
      <c r="C10" s="99"/>
      <c r="D10" s="36"/>
      <c r="E10" s="40"/>
      <c r="F10" s="41"/>
      <c r="G10" s="98"/>
      <c r="H10" s="99"/>
      <c r="I10" s="36"/>
      <c r="J10" s="40"/>
      <c r="K10" s="41"/>
      <c r="L10" s="98"/>
      <c r="M10" s="99"/>
      <c r="N10" s="36"/>
      <c r="O10" s="40"/>
      <c r="P10" s="41"/>
      <c r="Q10" s="98"/>
      <c r="R10" s="99"/>
      <c r="S10" s="36"/>
      <c r="T10" s="41"/>
      <c r="U10" s="98"/>
      <c r="V10" s="99"/>
      <c r="W10" s="36"/>
      <c r="X10" s="40"/>
      <c r="Y10" s="41"/>
      <c r="Z10" s="98"/>
      <c r="AA10" s="99"/>
      <c r="AB10" s="36"/>
      <c r="AC10" s="40"/>
      <c r="AD10" s="41"/>
      <c r="AE10" s="98"/>
      <c r="AF10" s="99"/>
      <c r="AG10" s="36"/>
      <c r="AH10" s="40"/>
    </row>
    <row r="11" spans="1:34" ht="28.5" customHeight="1" x14ac:dyDescent="0.2">
      <c r="A11" s="41"/>
      <c r="B11" s="192" t="s">
        <v>50</v>
      </c>
      <c r="C11" s="193"/>
      <c r="D11" s="49">
        <f>'Resultados 2019'!B61+'Resultados 2019'!C61+'Resultados 2019'!F61+'Resultados 2019'!G61+'Resultados 2019'!I61</f>
        <v>67</v>
      </c>
      <c r="E11" s="40"/>
      <c r="F11" s="41"/>
      <c r="G11" s="192" t="s">
        <v>50</v>
      </c>
      <c r="H11" s="193"/>
      <c r="I11" s="49">
        <f>'Resultados 2019'!E61+'Resultados 2019'!H61</f>
        <v>76</v>
      </c>
      <c r="J11" s="40"/>
      <c r="K11" s="41"/>
      <c r="L11" s="192" t="s">
        <v>50</v>
      </c>
      <c r="M11" s="193"/>
      <c r="N11" s="49">
        <f>'Resultados 2019'!K61</f>
        <v>55</v>
      </c>
      <c r="O11" s="40"/>
      <c r="P11" s="41"/>
      <c r="Q11" s="192" t="s">
        <v>50</v>
      </c>
      <c r="R11" s="193"/>
      <c r="S11" s="49">
        <v>23</v>
      </c>
      <c r="T11" s="41"/>
      <c r="U11" s="192" t="s">
        <v>50</v>
      </c>
      <c r="V11" s="193"/>
      <c r="W11" s="49">
        <f>'Resultados 2019'!D61</f>
        <v>17</v>
      </c>
      <c r="X11" s="40"/>
      <c r="Y11" s="41"/>
      <c r="Z11" s="192" t="s">
        <v>50</v>
      </c>
      <c r="AA11" s="193"/>
      <c r="AB11" s="49">
        <v>17</v>
      </c>
      <c r="AC11" s="40"/>
      <c r="AD11" s="41"/>
      <c r="AE11" s="192" t="s">
        <v>50</v>
      </c>
      <c r="AF11" s="193"/>
      <c r="AG11" s="49">
        <f>'Resultados 2019'!J61</f>
        <v>17</v>
      </c>
      <c r="AH11" s="40"/>
    </row>
    <row r="12" spans="1:34" ht="33" customHeight="1" thickBot="1" x14ac:dyDescent="0.25">
      <c r="A12" s="41"/>
      <c r="B12" s="194" t="s">
        <v>51</v>
      </c>
      <c r="C12" s="195"/>
      <c r="D12" s="52">
        <f>D11*10/100</f>
        <v>6.7</v>
      </c>
      <c r="E12" s="40"/>
      <c r="F12" s="41"/>
      <c r="G12" s="194" t="s">
        <v>51</v>
      </c>
      <c r="H12" s="195"/>
      <c r="I12" s="52">
        <f>I11*10/100</f>
        <v>7.6</v>
      </c>
      <c r="J12" s="40"/>
      <c r="K12" s="41"/>
      <c r="L12" s="194" t="s">
        <v>51</v>
      </c>
      <c r="M12" s="195"/>
      <c r="N12" s="52">
        <f>N11*10/100</f>
        <v>5.5</v>
      </c>
      <c r="O12" s="40"/>
      <c r="P12" s="41"/>
      <c r="Q12" s="194" t="s">
        <v>51</v>
      </c>
      <c r="R12" s="195"/>
      <c r="S12" s="52">
        <f>S11*10/100+1</f>
        <v>3.3</v>
      </c>
      <c r="T12" s="41"/>
      <c r="U12" s="194" t="s">
        <v>51</v>
      </c>
      <c r="V12" s="195"/>
      <c r="W12" s="52">
        <f>W11*10/100</f>
        <v>1.7</v>
      </c>
      <c r="X12" s="40"/>
      <c r="Y12" s="41"/>
      <c r="Z12" s="194" t="s">
        <v>51</v>
      </c>
      <c r="AA12" s="195"/>
      <c r="AB12" s="52">
        <f>AB11*10/100</f>
        <v>1.7</v>
      </c>
      <c r="AC12" s="40"/>
      <c r="AD12" s="41"/>
      <c r="AE12" s="194" t="s">
        <v>51</v>
      </c>
      <c r="AF12" s="195"/>
      <c r="AG12" s="52">
        <f>AG11*10/100</f>
        <v>1.7</v>
      </c>
      <c r="AH12" s="40"/>
    </row>
    <row r="13" spans="1:34" ht="13.5" thickBot="1" x14ac:dyDescent="0.25">
      <c r="A13" s="41"/>
      <c r="B13" s="36"/>
      <c r="C13" s="36"/>
      <c r="D13" s="36"/>
      <c r="E13" s="40"/>
      <c r="F13" s="41"/>
      <c r="G13" s="36"/>
      <c r="H13" s="36"/>
      <c r="I13" s="36"/>
      <c r="J13" s="40"/>
      <c r="K13" s="41"/>
      <c r="L13" s="36"/>
      <c r="M13" s="36"/>
      <c r="N13" s="36"/>
      <c r="O13" s="40"/>
      <c r="P13" s="41"/>
      <c r="Q13" s="36"/>
      <c r="R13" s="36"/>
      <c r="S13" s="36"/>
      <c r="T13" s="41"/>
      <c r="U13" s="36"/>
      <c r="V13" s="36"/>
      <c r="W13" s="36"/>
      <c r="X13" s="40"/>
      <c r="Y13" s="41"/>
      <c r="Z13" s="36"/>
      <c r="AA13" s="36"/>
      <c r="AB13" s="36"/>
      <c r="AC13" s="40"/>
      <c r="AD13" s="41"/>
      <c r="AE13" s="36"/>
      <c r="AF13" s="36"/>
      <c r="AG13" s="36"/>
      <c r="AH13" s="40"/>
    </row>
    <row r="14" spans="1:34" ht="21.75" customHeight="1" x14ac:dyDescent="0.2">
      <c r="A14" s="41"/>
      <c r="B14" s="196" t="s">
        <v>52</v>
      </c>
      <c r="C14" s="197"/>
      <c r="D14" s="46"/>
      <c r="E14" s="40"/>
      <c r="F14" s="41"/>
      <c r="G14" s="196" t="s">
        <v>52</v>
      </c>
      <c r="H14" s="197"/>
      <c r="I14" s="46"/>
      <c r="J14" s="40"/>
      <c r="K14" s="41"/>
      <c r="L14" s="196" t="s">
        <v>52</v>
      </c>
      <c r="M14" s="197"/>
      <c r="N14" s="46"/>
      <c r="O14" s="40"/>
      <c r="P14" s="41"/>
      <c r="Q14" s="196" t="s">
        <v>52</v>
      </c>
      <c r="R14" s="197"/>
      <c r="S14" s="46"/>
      <c r="T14" s="41"/>
      <c r="U14" s="196" t="s">
        <v>52</v>
      </c>
      <c r="V14" s="197"/>
      <c r="W14" s="46"/>
      <c r="X14" s="40"/>
      <c r="Y14" s="41"/>
      <c r="Z14" s="196" t="s">
        <v>52</v>
      </c>
      <c r="AA14" s="197"/>
      <c r="AB14" s="46"/>
      <c r="AC14" s="40"/>
      <c r="AD14" s="41"/>
      <c r="AE14" s="196" t="s">
        <v>52</v>
      </c>
      <c r="AF14" s="197"/>
      <c r="AG14" s="46"/>
      <c r="AH14" s="40"/>
    </row>
    <row r="15" spans="1:34" x14ac:dyDescent="0.2">
      <c r="A15" s="41"/>
      <c r="B15" s="54" t="s">
        <v>31</v>
      </c>
      <c r="C15" s="55">
        <f>'Resultados 2019'!B46+'Resultados 2019'!C46+'Resultados 2019'!F46+'Resultados 2019'!G46+'Resultados 2019'!I46</f>
        <v>12</v>
      </c>
      <c r="D15" s="46"/>
      <c r="E15" s="40"/>
      <c r="F15" s="41"/>
      <c r="G15" s="54" t="s">
        <v>31</v>
      </c>
      <c r="H15" s="55">
        <f>'Resultados 2019'!E46+'Resultados 2019'!H46</f>
        <v>8</v>
      </c>
      <c r="I15" s="36"/>
      <c r="J15" s="40"/>
      <c r="K15" s="41"/>
      <c r="L15" s="54" t="s">
        <v>31</v>
      </c>
      <c r="M15" s="55">
        <f>'Resultados 2019'!K46</f>
        <v>11</v>
      </c>
      <c r="N15" s="36"/>
      <c r="O15" s="40"/>
      <c r="P15" s="41"/>
      <c r="Q15" s="54" t="s">
        <v>31</v>
      </c>
      <c r="R15" s="55">
        <f>'Resultados 2019'!M46</f>
        <v>0</v>
      </c>
      <c r="S15" s="36"/>
      <c r="T15" s="41"/>
      <c r="U15" s="54" t="s">
        <v>31</v>
      </c>
      <c r="V15" s="55">
        <f>'Resultados 2019'!D46</f>
        <v>3</v>
      </c>
      <c r="W15" s="36"/>
      <c r="X15" s="40"/>
      <c r="Y15" s="41"/>
      <c r="Z15" s="54" t="s">
        <v>31</v>
      </c>
      <c r="AA15" s="108">
        <f>'Resultados 2019'!L46</f>
        <v>0</v>
      </c>
      <c r="AB15" s="46"/>
      <c r="AC15" s="40"/>
      <c r="AD15" s="41"/>
      <c r="AE15" s="54" t="s">
        <v>31</v>
      </c>
      <c r="AF15" s="109">
        <f>'Resultados 2019'!J46</f>
        <v>2</v>
      </c>
      <c r="AG15" s="36"/>
      <c r="AH15" s="40"/>
    </row>
    <row r="16" spans="1:34" x14ac:dyDescent="0.2">
      <c r="A16" s="41"/>
      <c r="B16" s="54" t="s">
        <v>32</v>
      </c>
      <c r="C16" s="55">
        <f>'Resultados 2019'!B47+'Resultados 2019'!C47+'Resultados 2019'!F47+'Resultados 2019'!G47+'Resultados 2019'!I47</f>
        <v>0</v>
      </c>
      <c r="D16" s="46"/>
      <c r="E16" s="40"/>
      <c r="F16" s="41"/>
      <c r="G16" s="54" t="s">
        <v>32</v>
      </c>
      <c r="H16" s="55">
        <f>'Resultados 2019'!E47+'Resultados 2019'!H47</f>
        <v>0</v>
      </c>
      <c r="I16" s="36"/>
      <c r="J16" s="40"/>
      <c r="K16" s="41"/>
      <c r="L16" s="54" t="s">
        <v>32</v>
      </c>
      <c r="M16" s="55">
        <f>'Resultados 2019'!K47</f>
        <v>10</v>
      </c>
      <c r="N16" s="36"/>
      <c r="O16" s="40"/>
      <c r="P16" s="41"/>
      <c r="Q16" s="54" t="s">
        <v>32</v>
      </c>
      <c r="R16" s="55">
        <f>'Resultados 2019'!M47</f>
        <v>0</v>
      </c>
      <c r="S16" s="36"/>
      <c r="T16" s="41"/>
      <c r="U16" s="54" t="s">
        <v>32</v>
      </c>
      <c r="V16" s="55">
        <f>'Resultados 2019'!D47</f>
        <v>0</v>
      </c>
      <c r="W16" s="36"/>
      <c r="X16" s="40"/>
      <c r="Y16" s="41"/>
      <c r="Z16" s="54" t="s">
        <v>32</v>
      </c>
      <c r="AA16" s="108">
        <f>'Resultados 2019'!L47</f>
        <v>0</v>
      </c>
      <c r="AB16" s="36"/>
      <c r="AC16" s="40"/>
      <c r="AD16" s="41"/>
      <c r="AE16" s="54" t="s">
        <v>32</v>
      </c>
      <c r="AF16" s="109">
        <f>'Resultados 2019'!J47</f>
        <v>0</v>
      </c>
      <c r="AG16" s="46"/>
      <c r="AH16" s="40"/>
    </row>
    <row r="17" spans="1:34" x14ac:dyDescent="0.2">
      <c r="A17" s="41"/>
      <c r="B17" s="54" t="s">
        <v>53</v>
      </c>
      <c r="C17" s="55">
        <f>'Resultados 2019'!B48+'Resultados 2019'!C48+'Resultados 2019'!F48+'Resultados 2019'!G48+'Resultados 2019'!I48</f>
        <v>0</v>
      </c>
      <c r="D17" s="46"/>
      <c r="E17" s="40"/>
      <c r="F17" s="41"/>
      <c r="G17" s="54" t="s">
        <v>53</v>
      </c>
      <c r="H17" s="55">
        <f>'Resultados 2019'!E48+'Resultados 2019'!H48</f>
        <v>0</v>
      </c>
      <c r="I17" s="36"/>
      <c r="J17" s="40"/>
      <c r="K17" s="41"/>
      <c r="L17" s="54" t="s">
        <v>53</v>
      </c>
      <c r="M17" s="55">
        <f>'Resultados 2019'!K48</f>
        <v>0</v>
      </c>
      <c r="N17" s="36"/>
      <c r="O17" s="40"/>
      <c r="P17" s="41"/>
      <c r="Q17" s="54" t="s">
        <v>33</v>
      </c>
      <c r="R17" s="55">
        <f>'Resultados 2019'!M48</f>
        <v>0</v>
      </c>
      <c r="S17" s="36"/>
      <c r="T17" s="41"/>
      <c r="U17" s="54" t="s">
        <v>53</v>
      </c>
      <c r="V17" s="55">
        <f>'Resultados 2019'!D48</f>
        <v>0</v>
      </c>
      <c r="W17" s="36"/>
      <c r="X17" s="40"/>
      <c r="Y17" s="41"/>
      <c r="Z17" s="54" t="s">
        <v>53</v>
      </c>
      <c r="AA17" s="108">
        <f>'Resultados 2019'!L48</f>
        <v>0</v>
      </c>
      <c r="AB17" s="36"/>
      <c r="AC17" s="40"/>
      <c r="AD17" s="41"/>
      <c r="AE17" s="54" t="s">
        <v>53</v>
      </c>
      <c r="AF17" s="109">
        <f>'Resultados 2019'!J48</f>
        <v>0</v>
      </c>
      <c r="AG17" s="36"/>
      <c r="AH17" s="40"/>
    </row>
    <row r="18" spans="1:34" x14ac:dyDescent="0.2">
      <c r="A18" s="41"/>
      <c r="B18" s="54" t="s">
        <v>33</v>
      </c>
      <c r="C18" s="55">
        <f>'Resultados 2019'!B49+'Resultados 2019'!C49+'Resultados 2019'!F49+'Resultados 2019'!G49+'Resultados 2019'!I49</f>
        <v>0</v>
      </c>
      <c r="D18" s="46"/>
      <c r="E18" s="40"/>
      <c r="F18" s="41"/>
      <c r="G18" s="54" t="s">
        <v>33</v>
      </c>
      <c r="H18" s="55">
        <f>'Resultados 2019'!E49+'Resultados 2019'!H49</f>
        <v>0</v>
      </c>
      <c r="I18" s="36"/>
      <c r="J18" s="40"/>
      <c r="K18" s="41"/>
      <c r="L18" s="54" t="s">
        <v>33</v>
      </c>
      <c r="M18" s="55">
        <f>'Resultados 2019'!K49</f>
        <v>0</v>
      </c>
      <c r="N18" s="36"/>
      <c r="O18" s="40"/>
      <c r="P18" s="41"/>
      <c r="Q18" s="54" t="s">
        <v>53</v>
      </c>
      <c r="R18" s="55">
        <f>'Resultados 2019'!M49</f>
        <v>7</v>
      </c>
      <c r="S18" s="36"/>
      <c r="T18" s="41"/>
      <c r="U18" s="54" t="s">
        <v>33</v>
      </c>
      <c r="V18" s="55">
        <f>'Resultados 2019'!D49</f>
        <v>0</v>
      </c>
      <c r="W18" s="36"/>
      <c r="X18" s="40"/>
      <c r="Y18" s="41"/>
      <c r="Z18" s="54" t="s">
        <v>33</v>
      </c>
      <c r="AA18" s="108">
        <f>'Resultados 2019'!L49</f>
        <v>0</v>
      </c>
      <c r="AB18" s="36"/>
      <c r="AC18" s="40"/>
      <c r="AD18" s="41"/>
      <c r="AE18" s="54" t="s">
        <v>33</v>
      </c>
      <c r="AF18" s="109">
        <f>'Resultados 2019'!J49</f>
        <v>0</v>
      </c>
      <c r="AG18" s="36"/>
      <c r="AH18" s="40"/>
    </row>
    <row r="19" spans="1:34" x14ac:dyDescent="0.2">
      <c r="A19" s="41"/>
      <c r="B19" s="54" t="s">
        <v>34</v>
      </c>
      <c r="C19" s="55">
        <f>'Resultados 2019'!B50+'Resultados 2019'!C50+'Resultados 2019'!F50+'Resultados 2019'!G50+'Resultados 2019'!I50</f>
        <v>10</v>
      </c>
      <c r="D19" s="46"/>
      <c r="E19" s="40"/>
      <c r="F19" s="41"/>
      <c r="G19" s="54" t="s">
        <v>34</v>
      </c>
      <c r="H19" s="55">
        <f>'Resultados 2019'!E50+'Resultados 2019'!H50</f>
        <v>6</v>
      </c>
      <c r="I19" s="36"/>
      <c r="J19" s="40"/>
      <c r="K19" s="41"/>
      <c r="L19" s="54" t="s">
        <v>34</v>
      </c>
      <c r="M19" s="55">
        <f>'Resultados 2019'!K50</f>
        <v>7</v>
      </c>
      <c r="N19" s="36"/>
      <c r="O19" s="40"/>
      <c r="P19" s="41"/>
      <c r="Q19" s="54" t="s">
        <v>34</v>
      </c>
      <c r="R19" s="55">
        <f>'Resultados 2019'!M50</f>
        <v>4</v>
      </c>
      <c r="S19" s="36"/>
      <c r="T19" s="41"/>
      <c r="U19" s="54" t="s">
        <v>34</v>
      </c>
      <c r="V19" s="55">
        <f>'Resultados 2019'!D50</f>
        <v>1</v>
      </c>
      <c r="W19" s="36"/>
      <c r="X19" s="40"/>
      <c r="Y19" s="41"/>
      <c r="Z19" s="54" t="s">
        <v>34</v>
      </c>
      <c r="AA19" s="108">
        <f>'Resultados 2019'!L50</f>
        <v>5</v>
      </c>
      <c r="AB19" s="36"/>
      <c r="AC19" s="40"/>
      <c r="AD19" s="41"/>
      <c r="AE19" s="54" t="s">
        <v>34</v>
      </c>
      <c r="AF19" s="109">
        <f>'Resultados 2019'!J50</f>
        <v>5</v>
      </c>
      <c r="AG19" s="36"/>
      <c r="AH19" s="40"/>
    </row>
    <row r="20" spans="1:34" x14ac:dyDescent="0.2">
      <c r="A20" s="41"/>
      <c r="B20" s="54" t="s">
        <v>54</v>
      </c>
      <c r="C20" s="55">
        <f>'Resultados 2019'!B51+'Resultados 2019'!C51+'Resultados 2019'!F51+'Resultados 2019'!G51+'Resultados 2019'!I51</f>
        <v>0</v>
      </c>
      <c r="D20" s="46"/>
      <c r="E20" s="40"/>
      <c r="F20" s="41"/>
      <c r="G20" s="54" t="s">
        <v>54</v>
      </c>
      <c r="H20" s="55">
        <f>'Resultados 2019'!E51+'Resultados 2019'!H51</f>
        <v>0</v>
      </c>
      <c r="I20" s="36"/>
      <c r="J20" s="40"/>
      <c r="K20" s="41"/>
      <c r="L20" s="54" t="s">
        <v>54</v>
      </c>
      <c r="M20" s="55">
        <f>'Resultados 2019'!K51</f>
        <v>0</v>
      </c>
      <c r="N20" s="46"/>
      <c r="O20" s="40"/>
      <c r="P20" s="41"/>
      <c r="Q20" s="54" t="s">
        <v>54</v>
      </c>
      <c r="R20" s="55">
        <f>'Resultados 2019'!M51</f>
        <v>7</v>
      </c>
      <c r="S20" s="36"/>
      <c r="T20" s="41"/>
      <c r="U20" s="54" t="s">
        <v>54</v>
      </c>
      <c r="V20" s="55">
        <f>'Resultados 2019'!D51</f>
        <v>0</v>
      </c>
      <c r="W20" s="36"/>
      <c r="X20" s="40"/>
      <c r="Y20" s="41"/>
      <c r="Z20" s="54" t="s">
        <v>54</v>
      </c>
      <c r="AA20" s="108">
        <f>'Resultados 2019'!L51</f>
        <v>0</v>
      </c>
      <c r="AB20" s="36"/>
      <c r="AC20" s="40"/>
      <c r="AD20" s="41"/>
      <c r="AE20" s="54" t="s">
        <v>54</v>
      </c>
      <c r="AF20" s="109">
        <f>'Resultados 2019'!J51</f>
        <v>1</v>
      </c>
      <c r="AG20" s="36"/>
      <c r="AH20" s="40"/>
    </row>
    <row r="21" spans="1:34" x14ac:dyDescent="0.2">
      <c r="A21" s="41"/>
      <c r="B21" s="54" t="s">
        <v>36</v>
      </c>
      <c r="C21" s="55">
        <f>'Resultados 2019'!B52+'Resultados 2019'!C52+'Resultados 2019'!F52+'Resultados 2019'!G52+'Resultados 2019'!I52</f>
        <v>10</v>
      </c>
      <c r="D21" s="46"/>
      <c r="E21" s="40"/>
      <c r="F21" s="41"/>
      <c r="G21" s="54" t="s">
        <v>36</v>
      </c>
      <c r="H21" s="55">
        <f>'Resultados 2019'!E52+'Resultados 2019'!H52</f>
        <v>6</v>
      </c>
      <c r="I21" s="36"/>
      <c r="J21" s="40"/>
      <c r="K21" s="41"/>
      <c r="L21" s="54" t="s">
        <v>36</v>
      </c>
      <c r="M21" s="55">
        <f>'Resultados 2019'!K52</f>
        <v>4</v>
      </c>
      <c r="N21" s="36"/>
      <c r="O21" s="40"/>
      <c r="P21" s="41"/>
      <c r="Q21" s="54" t="s">
        <v>36</v>
      </c>
      <c r="R21" s="55">
        <f>'Resultados 2019'!M52</f>
        <v>3</v>
      </c>
      <c r="S21" s="36"/>
      <c r="T21" s="41"/>
      <c r="U21" s="54" t="s">
        <v>36</v>
      </c>
      <c r="V21" s="55">
        <f>'Resultados 2019'!D52</f>
        <v>3</v>
      </c>
      <c r="W21" s="36"/>
      <c r="X21" s="40"/>
      <c r="Y21" s="41"/>
      <c r="Z21" s="54" t="s">
        <v>36</v>
      </c>
      <c r="AA21" s="108">
        <f>'Resultados 2019'!L52</f>
        <v>3</v>
      </c>
      <c r="AB21" s="36"/>
      <c r="AC21" s="40"/>
      <c r="AD21" s="41"/>
      <c r="AE21" s="54" t="s">
        <v>36</v>
      </c>
      <c r="AF21" s="109">
        <f>'Resultados 2019'!J52</f>
        <v>1</v>
      </c>
      <c r="AG21" s="36"/>
      <c r="AH21" s="40"/>
    </row>
    <row r="22" spans="1:34" x14ac:dyDescent="0.2">
      <c r="A22" s="41"/>
      <c r="B22" s="54" t="s">
        <v>37</v>
      </c>
      <c r="C22" s="55">
        <f>'Resultados 2019'!B53+'Resultados 2019'!C53+'Resultados 2019'!F53+'Resultados 2019'!G53+'Resultados 2019'!I53</f>
        <v>22</v>
      </c>
      <c r="D22" s="46"/>
      <c r="E22" s="40"/>
      <c r="F22" s="41"/>
      <c r="G22" s="54" t="s">
        <v>37</v>
      </c>
      <c r="H22" s="55">
        <f>'Resultados 2019'!E53+'Resultados 2019'!H53</f>
        <v>16</v>
      </c>
      <c r="I22" s="36"/>
      <c r="J22" s="40"/>
      <c r="K22" s="41"/>
      <c r="L22" s="54" t="s">
        <v>37</v>
      </c>
      <c r="M22" s="55">
        <f>'Resultados 2019'!K53</f>
        <v>12</v>
      </c>
      <c r="N22" s="36"/>
      <c r="O22" s="40"/>
      <c r="P22" s="41"/>
      <c r="Q22" s="54" t="s">
        <v>37</v>
      </c>
      <c r="R22" s="55">
        <f>'Resultados 2019'!M53</f>
        <v>0</v>
      </c>
      <c r="S22" s="36"/>
      <c r="T22" s="41"/>
      <c r="U22" s="54" t="s">
        <v>37</v>
      </c>
      <c r="V22" s="55">
        <f>'Resultados 2019'!D53</f>
        <v>7</v>
      </c>
      <c r="W22" s="36"/>
      <c r="X22" s="40"/>
      <c r="Y22" s="41"/>
      <c r="Z22" s="54" t="s">
        <v>37</v>
      </c>
      <c r="AA22" s="108">
        <f>'Resultados 2019'!L53</f>
        <v>8</v>
      </c>
      <c r="AB22" s="36"/>
      <c r="AC22" s="40"/>
      <c r="AD22" s="41"/>
      <c r="AE22" s="54" t="s">
        <v>37</v>
      </c>
      <c r="AF22" s="109">
        <f>'Resultados 2019'!J53</f>
        <v>2</v>
      </c>
      <c r="AG22" s="36"/>
      <c r="AH22" s="40"/>
    </row>
    <row r="23" spans="1:34" x14ac:dyDescent="0.2">
      <c r="A23" s="41"/>
      <c r="B23" s="54" t="s">
        <v>38</v>
      </c>
      <c r="C23" s="55">
        <f>'Resultados 2019'!B54+'Resultados 2019'!C54+'Resultados 2019'!F54+'Resultados 2019'!G54+'Resultados 2019'!I54</f>
        <v>0</v>
      </c>
      <c r="D23" s="46"/>
      <c r="E23" s="40"/>
      <c r="F23" s="41"/>
      <c r="G23" s="54" t="s">
        <v>38</v>
      </c>
      <c r="H23" s="55">
        <f>'Resultados 2019'!E54+'Resultados 2019'!H54</f>
        <v>12</v>
      </c>
      <c r="I23" s="36"/>
      <c r="J23" s="40"/>
      <c r="K23" s="41"/>
      <c r="L23" s="54" t="s">
        <v>38</v>
      </c>
      <c r="M23" s="55">
        <f>'Resultados 2019'!K54</f>
        <v>0</v>
      </c>
      <c r="N23" s="36"/>
      <c r="O23" s="40"/>
      <c r="P23" s="41"/>
      <c r="Q23" s="54" t="s">
        <v>38</v>
      </c>
      <c r="R23" s="55">
        <f>'Resultados 2019'!M54</f>
        <v>0</v>
      </c>
      <c r="S23" s="36"/>
      <c r="T23" s="41"/>
      <c r="U23" s="54" t="s">
        <v>38</v>
      </c>
      <c r="V23" s="55">
        <f>'Resultados 2019'!D54</f>
        <v>0</v>
      </c>
      <c r="W23" s="36"/>
      <c r="X23" s="40"/>
      <c r="Y23" s="41"/>
      <c r="Z23" s="54" t="s">
        <v>38</v>
      </c>
      <c r="AA23" s="108">
        <f>'Resultados 2019'!L54</f>
        <v>0</v>
      </c>
      <c r="AB23" s="36"/>
      <c r="AC23" s="40"/>
      <c r="AD23" s="41"/>
      <c r="AE23" s="54" t="s">
        <v>38</v>
      </c>
      <c r="AF23" s="109">
        <f>'Resultados 2019'!J54</f>
        <v>0</v>
      </c>
      <c r="AG23" s="36"/>
      <c r="AH23" s="40"/>
    </row>
    <row r="24" spans="1:34" x14ac:dyDescent="0.2">
      <c r="A24" s="41"/>
      <c r="B24" s="54" t="s">
        <v>55</v>
      </c>
      <c r="C24" s="55">
        <f>'Resultados 2019'!B55+'Resultados 2019'!C55+'Resultados 2019'!F55+'Resultados 2019'!G55+'Resultados 2019'!I55</f>
        <v>0</v>
      </c>
      <c r="D24" s="46"/>
      <c r="E24" s="40"/>
      <c r="F24" s="41"/>
      <c r="G24" s="54" t="s">
        <v>55</v>
      </c>
      <c r="H24" s="55">
        <f>'Resultados 2019'!E55+'Resultados 2019'!H55</f>
        <v>15</v>
      </c>
      <c r="I24" s="36"/>
      <c r="J24" s="40"/>
      <c r="K24" s="41"/>
      <c r="L24" s="54" t="s">
        <v>55</v>
      </c>
      <c r="M24" s="55">
        <f>'Resultados 2019'!K55</f>
        <v>0</v>
      </c>
      <c r="N24" s="36"/>
      <c r="O24" s="40"/>
      <c r="P24" s="41"/>
      <c r="Q24" s="54" t="s">
        <v>55</v>
      </c>
      <c r="R24" s="55">
        <f>'Resultados 2019'!M55</f>
        <v>0</v>
      </c>
      <c r="S24" s="36"/>
      <c r="T24" s="41"/>
      <c r="U24" s="54" t="s">
        <v>55</v>
      </c>
      <c r="V24" s="55">
        <f>'Resultados 2019'!D55</f>
        <v>0</v>
      </c>
      <c r="W24" s="36"/>
      <c r="X24" s="40"/>
      <c r="Y24" s="41"/>
      <c r="Z24" s="54" t="s">
        <v>55</v>
      </c>
      <c r="AA24" s="108">
        <f>'Resultados 2019'!L55</f>
        <v>0</v>
      </c>
      <c r="AB24" s="36"/>
      <c r="AC24" s="40"/>
      <c r="AD24" s="41"/>
      <c r="AE24" s="54" t="s">
        <v>55</v>
      </c>
      <c r="AF24" s="109">
        <f>'Resultados 2019'!J55</f>
        <v>0</v>
      </c>
      <c r="AG24" s="36"/>
      <c r="AH24" s="40"/>
    </row>
    <row r="25" spans="1:34" x14ac:dyDescent="0.2">
      <c r="A25" s="41"/>
      <c r="B25" s="54" t="s">
        <v>40</v>
      </c>
      <c r="C25" s="55">
        <f>'Resultados 2019'!B56+'Resultados 2019'!C56+'Resultados 2019'!F56+'Resultados 2019'!G56+'Resultados 2019'!I56</f>
        <v>0</v>
      </c>
      <c r="D25" s="46"/>
      <c r="E25" s="40"/>
      <c r="F25" s="41"/>
      <c r="G25" s="54" t="s">
        <v>40</v>
      </c>
      <c r="H25" s="55">
        <f>'Resultados 2019'!E56+'Resultados 2019'!H56</f>
        <v>0</v>
      </c>
      <c r="I25" s="36"/>
      <c r="J25" s="40"/>
      <c r="K25" s="41"/>
      <c r="L25" s="54" t="s">
        <v>40</v>
      </c>
      <c r="M25" s="55">
        <f>'Resultados 2019'!K56</f>
        <v>0</v>
      </c>
      <c r="N25" s="36"/>
      <c r="O25" s="40"/>
      <c r="P25" s="41"/>
      <c r="Q25" s="54" t="s">
        <v>40</v>
      </c>
      <c r="R25" s="55">
        <f>'Resultados 2019'!M56</f>
        <v>0</v>
      </c>
      <c r="S25" s="36"/>
      <c r="T25" s="41"/>
      <c r="U25" s="54" t="s">
        <v>40</v>
      </c>
      <c r="V25" s="55">
        <f>'Resultados 2019'!D56</f>
        <v>0</v>
      </c>
      <c r="W25" s="36"/>
      <c r="X25" s="40"/>
      <c r="Y25" s="41"/>
      <c r="Z25" s="54" t="s">
        <v>40</v>
      </c>
      <c r="AA25" s="108">
        <f>'Resultados 2019'!L56</f>
        <v>0</v>
      </c>
      <c r="AB25" s="36"/>
      <c r="AC25" s="40"/>
      <c r="AD25" s="41"/>
      <c r="AE25" s="54" t="s">
        <v>40</v>
      </c>
      <c r="AF25" s="109">
        <f>'Resultados 2019'!J56</f>
        <v>4</v>
      </c>
      <c r="AG25" s="36"/>
      <c r="AH25" s="40"/>
    </row>
    <row r="26" spans="1:34" x14ac:dyDescent="0.2">
      <c r="A26" s="41"/>
      <c r="B26" s="54" t="s">
        <v>56</v>
      </c>
      <c r="C26" s="55">
        <f>'Resultados 2019'!B57+'Resultados 2019'!C57+'Resultados 2019'!F57+'Resultados 2019'!G57+'Resultados 2019'!I57</f>
        <v>0</v>
      </c>
      <c r="D26" s="46"/>
      <c r="E26" s="40"/>
      <c r="F26" s="41"/>
      <c r="G26" s="54" t="s">
        <v>56</v>
      </c>
      <c r="H26" s="55">
        <f>'Resultados 2019'!E57+'Resultados 2019'!H57</f>
        <v>0</v>
      </c>
      <c r="I26" s="36"/>
      <c r="J26" s="40"/>
      <c r="K26" s="41"/>
      <c r="L26" s="54" t="s">
        <v>56</v>
      </c>
      <c r="M26" s="55">
        <f>'Resultados 2019'!K57</f>
        <v>11</v>
      </c>
      <c r="N26" s="36"/>
      <c r="O26" s="40"/>
      <c r="P26" s="41"/>
      <c r="Q26" s="54" t="s">
        <v>56</v>
      </c>
      <c r="R26" s="55">
        <f>'Resultados 2019'!M57</f>
        <v>0</v>
      </c>
      <c r="S26" s="36"/>
      <c r="T26" s="41"/>
      <c r="U26" s="54" t="s">
        <v>56</v>
      </c>
      <c r="V26" s="55">
        <f>'Resultados 2019'!D57</f>
        <v>0</v>
      </c>
      <c r="W26" s="36"/>
      <c r="X26" s="40"/>
      <c r="Y26" s="41"/>
      <c r="Z26" s="54" t="s">
        <v>56</v>
      </c>
      <c r="AA26" s="108">
        <f>'Resultados 2019'!L57</f>
        <v>0</v>
      </c>
      <c r="AB26" s="36"/>
      <c r="AC26" s="40"/>
      <c r="AD26" s="41"/>
      <c r="AE26" s="54" t="s">
        <v>56</v>
      </c>
      <c r="AF26" s="109">
        <f>'Resultados 2019'!J57</f>
        <v>0</v>
      </c>
      <c r="AG26" s="36"/>
      <c r="AH26" s="40"/>
    </row>
    <row r="27" spans="1:34" x14ac:dyDescent="0.2">
      <c r="A27" s="41"/>
      <c r="B27" s="54" t="s">
        <v>42</v>
      </c>
      <c r="C27" s="55">
        <f>'Resultados 2019'!B58+'Resultados 2019'!C58+'Resultados 2019'!F58+'Resultados 2019'!G58+'Resultados 2019'!I58</f>
        <v>13</v>
      </c>
      <c r="D27" s="46"/>
      <c r="E27" s="40"/>
      <c r="F27" s="41"/>
      <c r="G27" s="54" t="s">
        <v>42</v>
      </c>
      <c r="H27" s="55">
        <f>'Resultados 2019'!E58+'Resultados 2019'!H58</f>
        <v>7</v>
      </c>
      <c r="I27" s="36"/>
      <c r="J27" s="40"/>
      <c r="K27" s="41"/>
      <c r="L27" s="54" t="s">
        <v>42</v>
      </c>
      <c r="M27" s="55">
        <f>'Resultados 2019'!K58</f>
        <v>0</v>
      </c>
      <c r="N27" s="36"/>
      <c r="O27" s="40"/>
      <c r="P27" s="41"/>
      <c r="Q27" s="54" t="s">
        <v>42</v>
      </c>
      <c r="R27" s="55">
        <f>'Resultados 2019'!M58</f>
        <v>2</v>
      </c>
      <c r="S27" s="36"/>
      <c r="T27" s="41"/>
      <c r="U27" s="54" t="s">
        <v>42</v>
      </c>
      <c r="V27" s="55">
        <f>'Resultados 2019'!D58</f>
        <v>2</v>
      </c>
      <c r="W27" s="36"/>
      <c r="X27" s="40"/>
      <c r="Y27" s="41"/>
      <c r="Z27" s="54" t="s">
        <v>42</v>
      </c>
      <c r="AA27" s="108">
        <f>'Resultados 2019'!L58</f>
        <v>1</v>
      </c>
      <c r="AB27" s="36"/>
      <c r="AC27" s="40"/>
      <c r="AD27" s="41"/>
      <c r="AE27" s="54" t="s">
        <v>42</v>
      </c>
      <c r="AF27" s="109">
        <f>'Resultados 2019'!J58</f>
        <v>2</v>
      </c>
      <c r="AG27" s="36"/>
      <c r="AH27" s="40"/>
    </row>
    <row r="28" spans="1:34" x14ac:dyDescent="0.2">
      <c r="A28" s="41"/>
      <c r="B28" s="54" t="s">
        <v>43</v>
      </c>
      <c r="C28" s="55">
        <f>'Resultados 2019'!B59+'Resultados 2019'!C59+'Resultados 2019'!F59+'Resultados 2019'!G59+'Resultados 2019'!I59</f>
        <v>0</v>
      </c>
      <c r="D28" s="46"/>
      <c r="E28" s="40"/>
      <c r="F28" s="41"/>
      <c r="G28" s="54" t="s">
        <v>43</v>
      </c>
      <c r="H28" s="55">
        <f>'Resultados 2019'!E59+'Resultados 2019'!H59</f>
        <v>6</v>
      </c>
      <c r="I28" s="36"/>
      <c r="J28" s="40"/>
      <c r="K28" s="41"/>
      <c r="L28" s="54" t="s">
        <v>43</v>
      </c>
      <c r="M28" s="55">
        <f>'Resultados 2019'!K59</f>
        <v>0</v>
      </c>
      <c r="N28" s="36"/>
      <c r="O28" s="40"/>
      <c r="P28" s="41"/>
      <c r="Q28" s="54" t="s">
        <v>43</v>
      </c>
      <c r="R28" s="55">
        <f>'Resultados 2019'!M59</f>
        <v>0</v>
      </c>
      <c r="S28" s="36"/>
      <c r="T28" s="41"/>
      <c r="U28" s="54" t="s">
        <v>43</v>
      </c>
      <c r="V28" s="55">
        <f>'Resultados 2019'!D59</f>
        <v>1</v>
      </c>
      <c r="W28" s="36"/>
      <c r="X28" s="40"/>
      <c r="Y28" s="41"/>
      <c r="Z28" s="54" t="s">
        <v>43</v>
      </c>
      <c r="AA28" s="108">
        <f>'Resultados 2019'!L59</f>
        <v>0</v>
      </c>
      <c r="AB28" s="36"/>
      <c r="AC28" s="40"/>
      <c r="AD28" s="41"/>
      <c r="AE28" s="54" t="s">
        <v>43</v>
      </c>
      <c r="AF28" s="109">
        <f>'Resultados 2019'!J59</f>
        <v>0</v>
      </c>
      <c r="AG28" s="36"/>
      <c r="AH28" s="40"/>
    </row>
    <row r="29" spans="1:34" x14ac:dyDescent="0.2">
      <c r="A29" s="41"/>
      <c r="B29" s="54" t="s">
        <v>44</v>
      </c>
      <c r="C29" s="55">
        <f>'Resultados 2019'!B60+'Resultados 2019'!C60+'Resultados 2019'!F60+'Resultados 2019'!G60+'Resultados 2019'!I60</f>
        <v>0</v>
      </c>
      <c r="D29" s="46"/>
      <c r="E29" s="40"/>
      <c r="F29" s="41"/>
      <c r="G29" s="54" t="s">
        <v>44</v>
      </c>
      <c r="H29" s="55">
        <f>'Resultados 2019'!E60+'Resultados 2019'!H60</f>
        <v>0</v>
      </c>
      <c r="I29" s="36"/>
      <c r="J29" s="40"/>
      <c r="K29" s="41"/>
      <c r="L29" s="54" t="s">
        <v>44</v>
      </c>
      <c r="M29" s="55">
        <f>'Resultados 2019'!K60</f>
        <v>0</v>
      </c>
      <c r="N29" s="36"/>
      <c r="O29" s="40"/>
      <c r="P29" s="41"/>
      <c r="Q29" s="54" t="s">
        <v>44</v>
      </c>
      <c r="R29" s="55">
        <f>'Resultados 2019'!M60</f>
        <v>0</v>
      </c>
      <c r="S29" s="36"/>
      <c r="T29" s="41"/>
      <c r="U29" s="54" t="s">
        <v>44</v>
      </c>
      <c r="V29" s="55">
        <f>'Resultados 2019'!D60</f>
        <v>0</v>
      </c>
      <c r="W29" s="36"/>
      <c r="X29" s="40"/>
      <c r="Y29" s="41"/>
      <c r="Z29" s="54" t="s">
        <v>44</v>
      </c>
      <c r="AA29" s="108">
        <f>'Resultados 2019'!L60</f>
        <v>0</v>
      </c>
      <c r="AB29" s="36"/>
      <c r="AC29" s="40"/>
      <c r="AD29" s="41"/>
      <c r="AE29" s="54" t="s">
        <v>44</v>
      </c>
      <c r="AF29" s="109">
        <f>'Resultados 2019'!J60</f>
        <v>0</v>
      </c>
      <c r="AG29" s="36"/>
      <c r="AH29" s="40"/>
    </row>
    <row r="30" spans="1:34" ht="13.5" thickBot="1" x14ac:dyDescent="0.25">
      <c r="A30" s="41"/>
      <c r="B30" s="36"/>
      <c r="C30" s="36"/>
      <c r="D30" s="36"/>
      <c r="E30" s="40"/>
      <c r="F30" s="41"/>
      <c r="G30" s="36"/>
      <c r="H30" s="36"/>
      <c r="I30" s="36"/>
      <c r="J30" s="40"/>
      <c r="K30" s="41"/>
      <c r="L30" s="36"/>
      <c r="M30" s="36"/>
      <c r="N30" s="36"/>
      <c r="O30" s="40"/>
      <c r="P30" s="41"/>
      <c r="Q30" s="36"/>
      <c r="R30" s="36"/>
      <c r="S30" s="36"/>
      <c r="T30" s="41"/>
      <c r="U30" s="36"/>
      <c r="V30" s="36"/>
      <c r="W30" s="36"/>
      <c r="X30" s="40"/>
      <c r="Y30" s="41"/>
      <c r="Z30" s="36"/>
      <c r="AA30" s="36"/>
      <c r="AB30" s="36"/>
      <c r="AC30" s="40"/>
      <c r="AD30" s="41"/>
      <c r="AE30" s="36"/>
      <c r="AF30" s="36"/>
      <c r="AG30" s="36"/>
      <c r="AH30" s="40"/>
    </row>
    <row r="31" spans="1:34" s="100" customFormat="1" ht="20.25" customHeight="1" x14ac:dyDescent="0.2">
      <c r="A31" s="61"/>
      <c r="B31" s="176" t="s">
        <v>57</v>
      </c>
      <c r="C31" s="198"/>
      <c r="D31" s="59"/>
      <c r="E31" s="60"/>
      <c r="F31" s="61"/>
      <c r="G31" s="176" t="s">
        <v>57</v>
      </c>
      <c r="H31" s="198"/>
      <c r="I31" s="59"/>
      <c r="J31" s="60"/>
      <c r="K31" s="61"/>
      <c r="L31" s="176" t="s">
        <v>57</v>
      </c>
      <c r="M31" s="198"/>
      <c r="N31" s="59"/>
      <c r="O31" s="60"/>
      <c r="P31" s="61"/>
      <c r="Q31" s="176" t="s">
        <v>57</v>
      </c>
      <c r="R31" s="198"/>
      <c r="S31" s="59"/>
      <c r="T31" s="61"/>
      <c r="U31" s="176" t="s">
        <v>57</v>
      </c>
      <c r="V31" s="198"/>
      <c r="W31" s="59"/>
      <c r="X31" s="60"/>
      <c r="Y31" s="61"/>
      <c r="Z31" s="176" t="s">
        <v>57</v>
      </c>
      <c r="AA31" s="198"/>
      <c r="AB31" s="59"/>
      <c r="AC31" s="60"/>
      <c r="AD31" s="61"/>
      <c r="AE31" s="176" t="s">
        <v>57</v>
      </c>
      <c r="AF31" s="198"/>
      <c r="AG31" s="59"/>
      <c r="AH31" s="60"/>
    </row>
    <row r="32" spans="1:34" x14ac:dyDescent="0.2">
      <c r="A32" s="67"/>
      <c r="B32" s="101" t="s">
        <v>58</v>
      </c>
      <c r="C32" s="102" t="s">
        <v>59</v>
      </c>
      <c r="D32" s="65"/>
      <c r="E32" s="66"/>
      <c r="F32" s="67"/>
      <c r="G32" s="101" t="s">
        <v>58</v>
      </c>
      <c r="H32" s="102" t="s">
        <v>59</v>
      </c>
      <c r="I32" s="65"/>
      <c r="J32" s="66"/>
      <c r="K32" s="67"/>
      <c r="L32" s="101" t="s">
        <v>58</v>
      </c>
      <c r="M32" s="102" t="s">
        <v>59</v>
      </c>
      <c r="N32" s="65"/>
      <c r="O32" s="66"/>
      <c r="P32" s="67"/>
      <c r="Q32" s="101" t="s">
        <v>58</v>
      </c>
      <c r="R32" s="102" t="s">
        <v>59</v>
      </c>
      <c r="S32" s="65"/>
      <c r="T32" s="67"/>
      <c r="U32" s="101" t="s">
        <v>58</v>
      </c>
      <c r="V32" s="102" t="s">
        <v>59</v>
      </c>
      <c r="W32" s="65"/>
      <c r="X32" s="66"/>
      <c r="Y32" s="67"/>
      <c r="Z32" s="101" t="s">
        <v>58</v>
      </c>
      <c r="AA32" s="102" t="s">
        <v>59</v>
      </c>
      <c r="AB32" s="65"/>
      <c r="AC32" s="66"/>
      <c r="AD32" s="67"/>
      <c r="AE32" s="101" t="s">
        <v>58</v>
      </c>
      <c r="AF32" s="102" t="s">
        <v>59</v>
      </c>
      <c r="AG32" s="65"/>
      <c r="AH32" s="66"/>
    </row>
    <row r="33" spans="1:34" x14ac:dyDescent="0.2">
      <c r="A33" s="43"/>
      <c r="B33" s="54" t="s">
        <v>42</v>
      </c>
      <c r="C33" s="73">
        <f>C27*100/$C$43</f>
        <v>19.402985074626866</v>
      </c>
      <c r="D33" s="36"/>
      <c r="E33" s="40"/>
      <c r="F33" s="43"/>
      <c r="G33" s="54" t="s">
        <v>42</v>
      </c>
      <c r="H33" s="73">
        <f>H27*100/H$43</f>
        <v>10</v>
      </c>
      <c r="I33" s="36"/>
      <c r="J33" s="40"/>
      <c r="K33" s="43"/>
      <c r="L33" s="54" t="s">
        <v>42</v>
      </c>
      <c r="M33" s="73">
        <f>M27*100/M$43</f>
        <v>0</v>
      </c>
      <c r="N33" s="36"/>
      <c r="O33" s="40"/>
      <c r="P33" s="43"/>
      <c r="Q33" s="54" t="s">
        <v>42</v>
      </c>
      <c r="R33" s="73">
        <f>R27*100/$R$43</f>
        <v>8.695652173913043</v>
      </c>
      <c r="S33" s="36"/>
      <c r="T33" s="43"/>
      <c r="U33" s="54" t="s">
        <v>42</v>
      </c>
      <c r="V33" s="73">
        <f>(V27*100)/V43</f>
        <v>12.5</v>
      </c>
      <c r="W33" s="36"/>
      <c r="X33" s="40"/>
      <c r="Y33" s="43"/>
      <c r="Z33" s="54" t="s">
        <v>42</v>
      </c>
      <c r="AA33" s="73">
        <f>AA27*100/AA$43</f>
        <v>5.882352941176471</v>
      </c>
      <c r="AB33" s="36"/>
      <c r="AC33" s="40"/>
      <c r="AD33" s="43"/>
      <c r="AE33" s="54" t="s">
        <v>42</v>
      </c>
      <c r="AF33" s="73">
        <f>AF27*100/AF$43</f>
        <v>12.5</v>
      </c>
      <c r="AG33" s="36"/>
      <c r="AH33" s="40"/>
    </row>
    <row r="34" spans="1:34" x14ac:dyDescent="0.2">
      <c r="A34" s="43"/>
      <c r="B34" s="54" t="str">
        <f>B19</f>
        <v>CCOO</v>
      </c>
      <c r="C34" s="73">
        <f>C19*100/$C$43</f>
        <v>14.925373134328359</v>
      </c>
      <c r="D34" s="36"/>
      <c r="E34" s="40"/>
      <c r="F34" s="43"/>
      <c r="G34" s="54" t="str">
        <f>G19</f>
        <v>CCOO</v>
      </c>
      <c r="H34" s="73">
        <f>H19*100/H$43</f>
        <v>8.5714285714285712</v>
      </c>
      <c r="I34" s="36"/>
      <c r="J34" s="40"/>
      <c r="K34" s="43"/>
      <c r="L34" s="54" t="str">
        <f>L19</f>
        <v>CCOO</v>
      </c>
      <c r="M34" s="73">
        <f>M19*100/M$43</f>
        <v>12.727272727272727</v>
      </c>
      <c r="N34" s="36"/>
      <c r="O34" s="40"/>
      <c r="P34" s="43"/>
      <c r="Q34" s="54" t="str">
        <f>Q19</f>
        <v>CCOO</v>
      </c>
      <c r="R34" s="73">
        <f>R19*100/R$43</f>
        <v>17.391304347826086</v>
      </c>
      <c r="S34" s="36"/>
      <c r="T34" s="43"/>
      <c r="U34" s="54" t="str">
        <f>U19</f>
        <v>CCOO</v>
      </c>
      <c r="V34" s="73">
        <f>(V19*100)/V43</f>
        <v>6.25</v>
      </c>
      <c r="W34" s="36"/>
      <c r="X34" s="40"/>
      <c r="Y34" s="43"/>
      <c r="Z34" s="54" t="str">
        <f>Z19</f>
        <v>CCOO</v>
      </c>
      <c r="AA34" s="73">
        <f>AA19*100/AA$43</f>
        <v>29.411764705882351</v>
      </c>
      <c r="AB34" s="36"/>
      <c r="AC34" s="40"/>
      <c r="AD34" s="43"/>
      <c r="AE34" s="54" t="str">
        <f>AE19</f>
        <v>CCOO</v>
      </c>
      <c r="AF34" s="73">
        <f>AF19*100/AF$43</f>
        <v>31.25</v>
      </c>
      <c r="AG34" s="36"/>
      <c r="AH34" s="40"/>
    </row>
    <row r="35" spans="1:34" x14ac:dyDescent="0.2">
      <c r="A35" s="43"/>
      <c r="B35" s="54" t="str">
        <f>B21</f>
        <v>ELA</v>
      </c>
      <c r="C35" s="73">
        <f>C21*100/$C$43</f>
        <v>14.925373134328359</v>
      </c>
      <c r="D35" s="36"/>
      <c r="E35" s="40"/>
      <c r="F35" s="43"/>
      <c r="G35" s="54" t="str">
        <f>G21</f>
        <v>ELA</v>
      </c>
      <c r="H35" s="73">
        <f>H21*100/H$43</f>
        <v>8.5714285714285712</v>
      </c>
      <c r="I35" s="36"/>
      <c r="J35" s="40"/>
      <c r="K35" s="43"/>
      <c r="L35" s="54" t="str">
        <f>L21</f>
        <v>ELA</v>
      </c>
      <c r="M35" s="73">
        <f>M21*100/M$43</f>
        <v>7.2727272727272725</v>
      </c>
      <c r="N35" s="36"/>
      <c r="O35" s="40"/>
      <c r="P35" s="43"/>
      <c r="Q35" s="54" t="str">
        <f>Q21</f>
        <v>ELA</v>
      </c>
      <c r="R35" s="73">
        <f>R21*100/R$43</f>
        <v>13.043478260869565</v>
      </c>
      <c r="S35" s="36"/>
      <c r="T35" s="43"/>
      <c r="U35" s="54" t="str">
        <f>U21</f>
        <v>ELA</v>
      </c>
      <c r="V35" s="73">
        <f>(V21*100)/V43</f>
        <v>18.75</v>
      </c>
      <c r="W35" s="36"/>
      <c r="X35" s="40"/>
      <c r="Y35" s="43"/>
      <c r="Z35" s="54" t="str">
        <f>Z21</f>
        <v>ELA</v>
      </c>
      <c r="AA35" s="73">
        <f>AA21*100/AA$43</f>
        <v>17.647058823529413</v>
      </c>
      <c r="AB35" s="36"/>
      <c r="AC35" s="40"/>
      <c r="AD35" s="43"/>
      <c r="AE35" s="54" t="str">
        <f>AE21</f>
        <v>ELA</v>
      </c>
      <c r="AF35" s="73">
        <f>AF21*100/AF$43</f>
        <v>6.25</v>
      </c>
      <c r="AG35" s="36"/>
      <c r="AH35" s="40"/>
    </row>
    <row r="36" spans="1:34" x14ac:dyDescent="0.2">
      <c r="A36" s="43"/>
      <c r="B36" s="54" t="str">
        <f>B22</f>
        <v>LAB</v>
      </c>
      <c r="C36" s="73">
        <f>C22*100/$C$43</f>
        <v>32.835820895522389</v>
      </c>
      <c r="D36" s="36"/>
      <c r="E36" s="40"/>
      <c r="F36" s="43"/>
      <c r="G36" s="54" t="str">
        <f>G22</f>
        <v>LAB</v>
      </c>
      <c r="H36" s="73">
        <f>H22*100/H$43</f>
        <v>22.857142857142858</v>
      </c>
      <c r="I36" s="36"/>
      <c r="J36" s="40"/>
      <c r="K36" s="43"/>
      <c r="L36" s="54" t="str">
        <f>L22</f>
        <v>LAB</v>
      </c>
      <c r="M36" s="73">
        <f>M22*100/M$43</f>
        <v>21.818181818181817</v>
      </c>
      <c r="N36" s="36"/>
      <c r="O36" s="40"/>
      <c r="P36" s="43"/>
      <c r="Q36" s="54" t="str">
        <f>Q22</f>
        <v>LAB</v>
      </c>
      <c r="R36" s="73">
        <f>R22*100/R$43</f>
        <v>0</v>
      </c>
      <c r="S36" s="36"/>
      <c r="T36" s="103"/>
      <c r="U36" s="54" t="str">
        <f>U22</f>
        <v>LAB</v>
      </c>
      <c r="V36" s="73">
        <f>(V22*100)/V43</f>
        <v>43.75</v>
      </c>
      <c r="W36" s="36"/>
      <c r="X36" s="40"/>
      <c r="Y36" s="43"/>
      <c r="Z36" s="54" t="str">
        <f>Z22</f>
        <v>LAB</v>
      </c>
      <c r="AA36" s="73">
        <f>AA22*100/AA$43</f>
        <v>47.058823529411768</v>
      </c>
      <c r="AB36" s="36"/>
      <c r="AC36" s="40"/>
      <c r="AD36" s="43"/>
      <c r="AE36" s="54" t="str">
        <f>AE22</f>
        <v>LAB</v>
      </c>
      <c r="AF36" s="73">
        <f>AF22*100/AF$43</f>
        <v>12.5</v>
      </c>
      <c r="AG36" s="36"/>
      <c r="AH36" s="40"/>
    </row>
    <row r="37" spans="1:34" ht="13.5" thickBot="1" x14ac:dyDescent="0.25">
      <c r="A37" s="43"/>
      <c r="B37" s="76" t="s">
        <v>31</v>
      </c>
      <c r="C37" s="75">
        <f>C15*100/$C$43</f>
        <v>17.910447761194028</v>
      </c>
      <c r="D37" s="36"/>
      <c r="E37" s="40"/>
      <c r="F37" s="43"/>
      <c r="G37" s="104" t="s">
        <v>31</v>
      </c>
      <c r="H37" s="73">
        <f>H15*100/H$43</f>
        <v>11.428571428571429</v>
      </c>
      <c r="I37" s="36"/>
      <c r="J37" s="40"/>
      <c r="K37" s="43"/>
      <c r="L37" s="104" t="s">
        <v>31</v>
      </c>
      <c r="M37" s="73">
        <f>M15*100/M$43</f>
        <v>20</v>
      </c>
      <c r="N37" s="36"/>
      <c r="O37" s="40"/>
      <c r="P37" s="43"/>
      <c r="Q37" s="104" t="s">
        <v>31</v>
      </c>
      <c r="R37" s="73">
        <f>R15*100/R$43</f>
        <v>0</v>
      </c>
      <c r="S37" s="36"/>
      <c r="T37" s="103"/>
      <c r="U37" s="105" t="s">
        <v>31</v>
      </c>
      <c r="V37" s="73">
        <f>(V15*100)/V43</f>
        <v>18.75</v>
      </c>
      <c r="W37" s="36"/>
      <c r="X37" s="40"/>
      <c r="Y37" s="43"/>
      <c r="Z37" s="76" t="s">
        <v>31</v>
      </c>
      <c r="AA37" s="75">
        <f>AA15*100/AA$43</f>
        <v>0</v>
      </c>
      <c r="AB37" s="36"/>
      <c r="AC37" s="40"/>
      <c r="AD37" s="43"/>
      <c r="AE37" s="104" t="s">
        <v>31</v>
      </c>
      <c r="AF37" s="73">
        <f>AF15*100/AF$43</f>
        <v>12.5</v>
      </c>
      <c r="AG37" s="36"/>
      <c r="AH37" s="40"/>
    </row>
    <row r="38" spans="1:34" s="107" customFormat="1" x14ac:dyDescent="0.2">
      <c r="A38" s="43"/>
      <c r="B38" s="36"/>
      <c r="C38" s="106">
        <f>SUM(C33:C37)</f>
        <v>100</v>
      </c>
      <c r="D38" s="36"/>
      <c r="E38" s="40"/>
      <c r="F38" s="43"/>
      <c r="G38" s="54" t="str">
        <f>G23</f>
        <v>SATSE</v>
      </c>
      <c r="H38" s="73">
        <f>H23*100/H$43</f>
        <v>17.142857142857142</v>
      </c>
      <c r="I38" s="36"/>
      <c r="J38" s="40"/>
      <c r="K38" s="43"/>
      <c r="L38" s="54" t="str">
        <f>L16</f>
        <v>ANPE</v>
      </c>
      <c r="M38" s="73">
        <f>M16*100/M$43</f>
        <v>18.181818181818183</v>
      </c>
      <c r="N38" s="36"/>
      <c r="O38" s="40"/>
      <c r="P38" s="43"/>
      <c r="Q38" s="54" t="str">
        <f>Q18</f>
        <v>APF</v>
      </c>
      <c r="R38" s="73">
        <f>R18*100/R$43</f>
        <v>30.434782608695652</v>
      </c>
      <c r="S38" s="36"/>
      <c r="T38" s="43"/>
      <c r="U38" s="110"/>
      <c r="V38" s="139">
        <f>SUM(V33:V37)</f>
        <v>100</v>
      </c>
      <c r="W38" s="36"/>
      <c r="X38" s="40"/>
      <c r="Y38" s="43"/>
      <c r="Z38" s="36"/>
      <c r="AA38" s="106">
        <f>SUM(AA33:AA37)</f>
        <v>100</v>
      </c>
      <c r="AB38" s="36"/>
      <c r="AC38" s="40"/>
      <c r="AD38" s="43"/>
      <c r="AE38" s="54" t="str">
        <f>AE25</f>
        <v>STAJ</v>
      </c>
      <c r="AF38" s="73">
        <f>AF25*100/AF$43</f>
        <v>25</v>
      </c>
      <c r="AG38" s="36"/>
      <c r="AH38" s="40"/>
    </row>
    <row r="39" spans="1:34" ht="13.5" thickBot="1" x14ac:dyDescent="0.25">
      <c r="A39" s="43"/>
      <c r="B39" s="36"/>
      <c r="C39" s="106"/>
      <c r="D39" s="36"/>
      <c r="E39" s="40"/>
      <c r="F39" s="43"/>
      <c r="G39" s="58" t="str">
        <f>G24</f>
        <v>SMN</v>
      </c>
      <c r="H39" s="75">
        <f>H24*100/H$43</f>
        <v>21.428571428571427</v>
      </c>
      <c r="I39" s="36"/>
      <c r="J39" s="40"/>
      <c r="K39" s="43"/>
      <c r="L39" s="58" t="str">
        <f>L26</f>
        <v>STEE-EILAS</v>
      </c>
      <c r="M39" s="75">
        <f>M26*100/M$43</f>
        <v>20</v>
      </c>
      <c r="N39" s="36"/>
      <c r="O39" s="40"/>
      <c r="P39" s="43"/>
      <c r="Q39" s="58" t="str">
        <f>Q20</f>
        <v>CSI-CSIF</v>
      </c>
      <c r="R39" s="75">
        <f>R20*100/R$43</f>
        <v>30.434782608695652</v>
      </c>
      <c r="S39" s="36"/>
      <c r="T39" s="43"/>
      <c r="U39" s="36"/>
      <c r="V39" s="106"/>
      <c r="W39" s="36"/>
      <c r="X39" s="40"/>
      <c r="Y39" s="43"/>
      <c r="Z39" s="36"/>
      <c r="AA39" s="106"/>
      <c r="AB39" s="36"/>
      <c r="AC39" s="40"/>
      <c r="AD39" s="43"/>
      <c r="AE39" s="110"/>
      <c r="AF39" s="111">
        <f>SUM(AF33:AF38)</f>
        <v>100</v>
      </c>
      <c r="AG39" s="36"/>
      <c r="AH39" s="40"/>
    </row>
    <row r="40" spans="1:34" ht="13.5" thickBot="1" x14ac:dyDescent="0.25">
      <c r="A40" s="79"/>
      <c r="B40" s="80"/>
      <c r="C40" s="80"/>
      <c r="D40" s="80"/>
      <c r="E40" s="81"/>
      <c r="F40" s="79"/>
      <c r="G40" s="80"/>
      <c r="H40" s="96">
        <f>SUM(H33:H39)</f>
        <v>100</v>
      </c>
      <c r="I40" s="80"/>
      <c r="J40" s="81"/>
      <c r="K40" s="79"/>
      <c r="L40" s="80"/>
      <c r="M40" s="96">
        <f>SUM(M33:M39)</f>
        <v>100</v>
      </c>
      <c r="N40" s="80"/>
      <c r="O40" s="81"/>
      <c r="P40" s="79"/>
      <c r="Q40" s="80"/>
      <c r="R40" s="96">
        <f>SUM(R33:R39)</f>
        <v>100</v>
      </c>
      <c r="S40" s="80"/>
      <c r="T40" s="79"/>
      <c r="U40" s="80"/>
      <c r="V40" s="80"/>
      <c r="W40" s="80"/>
      <c r="X40" s="81"/>
      <c r="Y40" s="79"/>
      <c r="Z40" s="80"/>
      <c r="AA40" s="80"/>
      <c r="AB40" s="80"/>
      <c r="AC40" s="81"/>
      <c r="AD40" s="79"/>
      <c r="AE40" s="80"/>
      <c r="AF40" s="80"/>
      <c r="AG40" s="80"/>
      <c r="AH40" s="81"/>
    </row>
    <row r="43" spans="1:34" hidden="1" x14ac:dyDescent="0.2">
      <c r="C43" s="85">
        <f>C27+C22+C21+C19+C15</f>
        <v>67</v>
      </c>
      <c r="H43" s="85">
        <f>H27+H22+H21+H19+H15+H24+H23</f>
        <v>70</v>
      </c>
      <c r="M43" s="85">
        <f>M27+M22+M21+M19+M15+M16+M26</f>
        <v>55</v>
      </c>
      <c r="R43" s="85">
        <f>R18+R19+R20+R21+R27</f>
        <v>23</v>
      </c>
      <c r="V43" s="85">
        <f>V27+V22+V21+V19+V15</f>
        <v>16</v>
      </c>
      <c r="AA43" s="85">
        <f>AA27+AA22+AA21+AA19</f>
        <v>17</v>
      </c>
      <c r="AF43" s="85">
        <f>AF27+AF22+AF21+AF19+AF15+AF25</f>
        <v>16</v>
      </c>
    </row>
    <row r="44" spans="1:34" hidden="1" x14ac:dyDescent="0.2">
      <c r="C44" s="88">
        <f>SUM(C33:C37)</f>
        <v>100</v>
      </c>
      <c r="H44" s="88">
        <f>SUM(H33:H39)</f>
        <v>100</v>
      </c>
      <c r="M44" s="88">
        <f>SUM(M33:M39)</f>
        <v>100</v>
      </c>
      <c r="R44" s="88">
        <f>SUM(R33:R39)</f>
        <v>100</v>
      </c>
      <c r="V44" s="88">
        <f>SUM(V33:V37)</f>
        <v>100</v>
      </c>
      <c r="AA44" s="88">
        <f>SUM(AA33:AA39)</f>
        <v>200</v>
      </c>
      <c r="AF44" s="88">
        <f>SUM(AF33:AF38)</f>
        <v>100</v>
      </c>
    </row>
  </sheetData>
  <mergeCells count="77">
    <mergeCell ref="AE31:AF31"/>
    <mergeCell ref="B31:C31"/>
    <mergeCell ref="G31:H31"/>
    <mergeCell ref="L31:M31"/>
    <mergeCell ref="Q31:R31"/>
    <mergeCell ref="U31:V31"/>
    <mergeCell ref="Z31:AA31"/>
    <mergeCell ref="AE12:AF12"/>
    <mergeCell ref="B14:C14"/>
    <mergeCell ref="G14:H14"/>
    <mergeCell ref="L14:M14"/>
    <mergeCell ref="Q14:R14"/>
    <mergeCell ref="U14:V14"/>
    <mergeCell ref="Z14:AA14"/>
    <mergeCell ref="AE14:AF14"/>
    <mergeCell ref="B12:C12"/>
    <mergeCell ref="G12:H12"/>
    <mergeCell ref="L12:M12"/>
    <mergeCell ref="Q12:R12"/>
    <mergeCell ref="U12:V12"/>
    <mergeCell ref="Z12:AA12"/>
    <mergeCell ref="AE9:AF9"/>
    <mergeCell ref="B11:C11"/>
    <mergeCell ref="G11:H11"/>
    <mergeCell ref="L11:M11"/>
    <mergeCell ref="Q11:R11"/>
    <mergeCell ref="U11:V11"/>
    <mergeCell ref="Z11:AA11"/>
    <mergeCell ref="AE11:AF11"/>
    <mergeCell ref="B9:C9"/>
    <mergeCell ref="G9:H9"/>
    <mergeCell ref="L9:M9"/>
    <mergeCell ref="Q9:R9"/>
    <mergeCell ref="U9:V9"/>
    <mergeCell ref="Z9:AA9"/>
    <mergeCell ref="AE7:AF7"/>
    <mergeCell ref="B8:C8"/>
    <mergeCell ref="G8:H8"/>
    <mergeCell ref="L8:M8"/>
    <mergeCell ref="Q8:R8"/>
    <mergeCell ref="U8:V8"/>
    <mergeCell ref="Z8:AA8"/>
    <mergeCell ref="AE8:AF8"/>
    <mergeCell ref="B7:C7"/>
    <mergeCell ref="G7:H7"/>
    <mergeCell ref="L7:M7"/>
    <mergeCell ref="Q7:R7"/>
    <mergeCell ref="U7:V7"/>
    <mergeCell ref="Z7:AA7"/>
    <mergeCell ref="AE5:AF5"/>
    <mergeCell ref="B6:C6"/>
    <mergeCell ref="G6:H6"/>
    <mergeCell ref="L6:M6"/>
    <mergeCell ref="Q6:R6"/>
    <mergeCell ref="U6:V6"/>
    <mergeCell ref="Z6:AA6"/>
    <mergeCell ref="AE6:AF6"/>
    <mergeCell ref="B5:C5"/>
    <mergeCell ref="G5:H5"/>
    <mergeCell ref="L5:M5"/>
    <mergeCell ref="Q5:R5"/>
    <mergeCell ref="U5:V5"/>
    <mergeCell ref="Z5:AA5"/>
    <mergeCell ref="AE2:AG2"/>
    <mergeCell ref="B4:C4"/>
    <mergeCell ref="G4:H4"/>
    <mergeCell ref="L4:M4"/>
    <mergeCell ref="Q4:R4"/>
    <mergeCell ref="U4:V4"/>
    <mergeCell ref="Z4:AA4"/>
    <mergeCell ref="AE4:AF4"/>
    <mergeCell ref="B2:D2"/>
    <mergeCell ref="G2:I2"/>
    <mergeCell ref="L2:N2"/>
    <mergeCell ref="Q2:S2"/>
    <mergeCell ref="U2:W2"/>
    <mergeCell ref="Z2:AB2"/>
  </mergeCells>
  <printOptions horizontalCentered="1"/>
  <pageMargins left="0.15748031496062992" right="0.19685039370078741" top="0.98425196850393704" bottom="0.98425196850393704" header="0.31496062992125984" footer="0"/>
  <pageSetup paperSize="9" scale="62" orientation="landscape" r:id="rId1"/>
  <headerFooter alignWithMargins="0">
    <oddHeader>&amp;C&amp;"Arial,Negrita"&amp;14COMPOSICIÓN MESAS SECTORIALES 2019-2023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workbookViewId="0">
      <selection activeCell="A35" sqref="A35:XFD37"/>
    </sheetView>
  </sheetViews>
  <sheetFormatPr baseColWidth="10" defaultRowHeight="12.75" x14ac:dyDescent="0.2"/>
  <cols>
    <col min="1" max="2" width="11.42578125" style="136"/>
    <col min="3" max="3" width="4.85546875" style="136" customWidth="1"/>
    <col min="4" max="4" width="8.140625" style="136" customWidth="1"/>
    <col min="5" max="249" width="11.42578125" style="116"/>
    <col min="250" max="250" width="4.85546875" style="116" customWidth="1"/>
    <col min="251" max="251" width="8.140625" style="116" customWidth="1"/>
    <col min="252" max="258" width="11.42578125" style="116"/>
    <col min="259" max="259" width="53.28515625" style="116" bestFit="1" customWidth="1"/>
    <col min="260" max="505" width="11.42578125" style="116"/>
    <col min="506" max="506" width="4.85546875" style="116" customWidth="1"/>
    <col min="507" max="507" width="8.140625" style="116" customWidth="1"/>
    <col min="508" max="514" width="11.42578125" style="116"/>
    <col min="515" max="515" width="53.28515625" style="116" bestFit="1" customWidth="1"/>
    <col min="516" max="761" width="11.42578125" style="116"/>
    <col min="762" max="762" width="4.85546875" style="116" customWidth="1"/>
    <col min="763" max="763" width="8.140625" style="116" customWidth="1"/>
    <col min="764" max="770" width="11.42578125" style="116"/>
    <col min="771" max="771" width="53.28515625" style="116" bestFit="1" customWidth="1"/>
    <col min="772" max="1017" width="11.42578125" style="116"/>
    <col min="1018" max="1018" width="4.85546875" style="116" customWidth="1"/>
    <col min="1019" max="1019" width="8.140625" style="116" customWidth="1"/>
    <col min="1020" max="1026" width="11.42578125" style="116"/>
    <col min="1027" max="1027" width="53.28515625" style="116" bestFit="1" customWidth="1"/>
    <col min="1028" max="1273" width="11.42578125" style="116"/>
    <col min="1274" max="1274" width="4.85546875" style="116" customWidth="1"/>
    <col min="1275" max="1275" width="8.140625" style="116" customWidth="1"/>
    <col min="1276" max="1282" width="11.42578125" style="116"/>
    <col min="1283" max="1283" width="53.28515625" style="116" bestFit="1" customWidth="1"/>
    <col min="1284" max="1529" width="11.42578125" style="116"/>
    <col min="1530" max="1530" width="4.85546875" style="116" customWidth="1"/>
    <col min="1531" max="1531" width="8.140625" style="116" customWidth="1"/>
    <col min="1532" max="1538" width="11.42578125" style="116"/>
    <col min="1539" max="1539" width="53.28515625" style="116" bestFit="1" customWidth="1"/>
    <col min="1540" max="1785" width="11.42578125" style="116"/>
    <col min="1786" max="1786" width="4.85546875" style="116" customWidth="1"/>
    <col min="1787" max="1787" width="8.140625" style="116" customWidth="1"/>
    <col min="1788" max="1794" width="11.42578125" style="116"/>
    <col min="1795" max="1795" width="53.28515625" style="116" bestFit="1" customWidth="1"/>
    <col min="1796" max="2041" width="11.42578125" style="116"/>
    <col min="2042" max="2042" width="4.85546875" style="116" customWidth="1"/>
    <col min="2043" max="2043" width="8.140625" style="116" customWidth="1"/>
    <col min="2044" max="2050" width="11.42578125" style="116"/>
    <col min="2051" max="2051" width="53.28515625" style="116" bestFit="1" customWidth="1"/>
    <col min="2052" max="2297" width="11.42578125" style="116"/>
    <col min="2298" max="2298" width="4.85546875" style="116" customWidth="1"/>
    <col min="2299" max="2299" width="8.140625" style="116" customWidth="1"/>
    <col min="2300" max="2306" width="11.42578125" style="116"/>
    <col min="2307" max="2307" width="53.28515625" style="116" bestFit="1" customWidth="1"/>
    <col min="2308" max="2553" width="11.42578125" style="116"/>
    <col min="2554" max="2554" width="4.85546875" style="116" customWidth="1"/>
    <col min="2555" max="2555" width="8.140625" style="116" customWidth="1"/>
    <col min="2556" max="2562" width="11.42578125" style="116"/>
    <col min="2563" max="2563" width="53.28515625" style="116" bestFit="1" customWidth="1"/>
    <col min="2564" max="2809" width="11.42578125" style="116"/>
    <col min="2810" max="2810" width="4.85546875" style="116" customWidth="1"/>
    <col min="2811" max="2811" width="8.140625" style="116" customWidth="1"/>
    <col min="2812" max="2818" width="11.42578125" style="116"/>
    <col min="2819" max="2819" width="53.28515625" style="116" bestFit="1" customWidth="1"/>
    <col min="2820" max="3065" width="11.42578125" style="116"/>
    <col min="3066" max="3066" width="4.85546875" style="116" customWidth="1"/>
    <col min="3067" max="3067" width="8.140625" style="116" customWidth="1"/>
    <col min="3068" max="3074" width="11.42578125" style="116"/>
    <col min="3075" max="3075" width="53.28515625" style="116" bestFit="1" customWidth="1"/>
    <col min="3076" max="3321" width="11.42578125" style="116"/>
    <col min="3322" max="3322" width="4.85546875" style="116" customWidth="1"/>
    <col min="3323" max="3323" width="8.140625" style="116" customWidth="1"/>
    <col min="3324" max="3330" width="11.42578125" style="116"/>
    <col min="3331" max="3331" width="53.28515625" style="116" bestFit="1" customWidth="1"/>
    <col min="3332" max="3577" width="11.42578125" style="116"/>
    <col min="3578" max="3578" width="4.85546875" style="116" customWidth="1"/>
    <col min="3579" max="3579" width="8.140625" style="116" customWidth="1"/>
    <col min="3580" max="3586" width="11.42578125" style="116"/>
    <col min="3587" max="3587" width="53.28515625" style="116" bestFit="1" customWidth="1"/>
    <col min="3588" max="3833" width="11.42578125" style="116"/>
    <col min="3834" max="3834" width="4.85546875" style="116" customWidth="1"/>
    <col min="3835" max="3835" width="8.140625" style="116" customWidth="1"/>
    <col min="3836" max="3842" width="11.42578125" style="116"/>
    <col min="3843" max="3843" width="53.28515625" style="116" bestFit="1" customWidth="1"/>
    <col min="3844" max="4089" width="11.42578125" style="116"/>
    <col min="4090" max="4090" width="4.85546875" style="116" customWidth="1"/>
    <col min="4091" max="4091" width="8.140625" style="116" customWidth="1"/>
    <col min="4092" max="4098" width="11.42578125" style="116"/>
    <col min="4099" max="4099" width="53.28515625" style="116" bestFit="1" customWidth="1"/>
    <col min="4100" max="4345" width="11.42578125" style="116"/>
    <col min="4346" max="4346" width="4.85546875" style="116" customWidth="1"/>
    <col min="4347" max="4347" width="8.140625" style="116" customWidth="1"/>
    <col min="4348" max="4354" width="11.42578125" style="116"/>
    <col min="4355" max="4355" width="53.28515625" style="116" bestFit="1" customWidth="1"/>
    <col min="4356" max="4601" width="11.42578125" style="116"/>
    <col min="4602" max="4602" width="4.85546875" style="116" customWidth="1"/>
    <col min="4603" max="4603" width="8.140625" style="116" customWidth="1"/>
    <col min="4604" max="4610" width="11.42578125" style="116"/>
    <col min="4611" max="4611" width="53.28515625" style="116" bestFit="1" customWidth="1"/>
    <col min="4612" max="4857" width="11.42578125" style="116"/>
    <col min="4858" max="4858" width="4.85546875" style="116" customWidth="1"/>
    <col min="4859" max="4859" width="8.140625" style="116" customWidth="1"/>
    <col min="4860" max="4866" width="11.42578125" style="116"/>
    <col min="4867" max="4867" width="53.28515625" style="116" bestFit="1" customWidth="1"/>
    <col min="4868" max="5113" width="11.42578125" style="116"/>
    <col min="5114" max="5114" width="4.85546875" style="116" customWidth="1"/>
    <col min="5115" max="5115" width="8.140625" style="116" customWidth="1"/>
    <col min="5116" max="5122" width="11.42578125" style="116"/>
    <col min="5123" max="5123" width="53.28515625" style="116" bestFit="1" customWidth="1"/>
    <col min="5124" max="5369" width="11.42578125" style="116"/>
    <col min="5370" max="5370" width="4.85546875" style="116" customWidth="1"/>
    <col min="5371" max="5371" width="8.140625" style="116" customWidth="1"/>
    <col min="5372" max="5378" width="11.42578125" style="116"/>
    <col min="5379" max="5379" width="53.28515625" style="116" bestFit="1" customWidth="1"/>
    <col min="5380" max="5625" width="11.42578125" style="116"/>
    <col min="5626" max="5626" width="4.85546875" style="116" customWidth="1"/>
    <col min="5627" max="5627" width="8.140625" style="116" customWidth="1"/>
    <col min="5628" max="5634" width="11.42578125" style="116"/>
    <col min="5635" max="5635" width="53.28515625" style="116" bestFit="1" customWidth="1"/>
    <col min="5636" max="5881" width="11.42578125" style="116"/>
    <col min="5882" max="5882" width="4.85546875" style="116" customWidth="1"/>
    <col min="5883" max="5883" width="8.140625" style="116" customWidth="1"/>
    <col min="5884" max="5890" width="11.42578125" style="116"/>
    <col min="5891" max="5891" width="53.28515625" style="116" bestFit="1" customWidth="1"/>
    <col min="5892" max="6137" width="11.42578125" style="116"/>
    <col min="6138" max="6138" width="4.85546875" style="116" customWidth="1"/>
    <col min="6139" max="6139" width="8.140625" style="116" customWidth="1"/>
    <col min="6140" max="6146" width="11.42578125" style="116"/>
    <col min="6147" max="6147" width="53.28515625" style="116" bestFit="1" customWidth="1"/>
    <col min="6148" max="6393" width="11.42578125" style="116"/>
    <col min="6394" max="6394" width="4.85546875" style="116" customWidth="1"/>
    <col min="6395" max="6395" width="8.140625" style="116" customWidth="1"/>
    <col min="6396" max="6402" width="11.42578125" style="116"/>
    <col min="6403" max="6403" width="53.28515625" style="116" bestFit="1" customWidth="1"/>
    <col min="6404" max="6649" width="11.42578125" style="116"/>
    <col min="6650" max="6650" width="4.85546875" style="116" customWidth="1"/>
    <col min="6651" max="6651" width="8.140625" style="116" customWidth="1"/>
    <col min="6652" max="6658" width="11.42578125" style="116"/>
    <col min="6659" max="6659" width="53.28515625" style="116" bestFit="1" customWidth="1"/>
    <col min="6660" max="6905" width="11.42578125" style="116"/>
    <col min="6906" max="6906" width="4.85546875" style="116" customWidth="1"/>
    <col min="6907" max="6907" width="8.140625" style="116" customWidth="1"/>
    <col min="6908" max="6914" width="11.42578125" style="116"/>
    <col min="6915" max="6915" width="53.28515625" style="116" bestFit="1" customWidth="1"/>
    <col min="6916" max="7161" width="11.42578125" style="116"/>
    <col min="7162" max="7162" width="4.85546875" style="116" customWidth="1"/>
    <col min="7163" max="7163" width="8.140625" style="116" customWidth="1"/>
    <col min="7164" max="7170" width="11.42578125" style="116"/>
    <col min="7171" max="7171" width="53.28515625" style="116" bestFit="1" customWidth="1"/>
    <col min="7172" max="7417" width="11.42578125" style="116"/>
    <col min="7418" max="7418" width="4.85546875" style="116" customWidth="1"/>
    <col min="7419" max="7419" width="8.140625" style="116" customWidth="1"/>
    <col min="7420" max="7426" width="11.42578125" style="116"/>
    <col min="7427" max="7427" width="53.28515625" style="116" bestFit="1" customWidth="1"/>
    <col min="7428" max="7673" width="11.42578125" style="116"/>
    <col min="7674" max="7674" width="4.85546875" style="116" customWidth="1"/>
    <col min="7675" max="7675" width="8.140625" style="116" customWidth="1"/>
    <col min="7676" max="7682" width="11.42578125" style="116"/>
    <col min="7683" max="7683" width="53.28515625" style="116" bestFit="1" customWidth="1"/>
    <col min="7684" max="7929" width="11.42578125" style="116"/>
    <col min="7930" max="7930" width="4.85546875" style="116" customWidth="1"/>
    <col min="7931" max="7931" width="8.140625" style="116" customWidth="1"/>
    <col min="7932" max="7938" width="11.42578125" style="116"/>
    <col min="7939" max="7939" width="53.28515625" style="116" bestFit="1" customWidth="1"/>
    <col min="7940" max="8185" width="11.42578125" style="116"/>
    <col min="8186" max="8186" width="4.85546875" style="116" customWidth="1"/>
    <col min="8187" max="8187" width="8.140625" style="116" customWidth="1"/>
    <col min="8188" max="8194" width="11.42578125" style="116"/>
    <col min="8195" max="8195" width="53.28515625" style="116" bestFit="1" customWidth="1"/>
    <col min="8196" max="8441" width="11.42578125" style="116"/>
    <col min="8442" max="8442" width="4.85546875" style="116" customWidth="1"/>
    <col min="8443" max="8443" width="8.140625" style="116" customWidth="1"/>
    <col min="8444" max="8450" width="11.42578125" style="116"/>
    <col min="8451" max="8451" width="53.28515625" style="116" bestFit="1" customWidth="1"/>
    <col min="8452" max="8697" width="11.42578125" style="116"/>
    <col min="8698" max="8698" width="4.85546875" style="116" customWidth="1"/>
    <col min="8699" max="8699" width="8.140625" style="116" customWidth="1"/>
    <col min="8700" max="8706" width="11.42578125" style="116"/>
    <col min="8707" max="8707" width="53.28515625" style="116" bestFit="1" customWidth="1"/>
    <col min="8708" max="8953" width="11.42578125" style="116"/>
    <col min="8954" max="8954" width="4.85546875" style="116" customWidth="1"/>
    <col min="8955" max="8955" width="8.140625" style="116" customWidth="1"/>
    <col min="8956" max="8962" width="11.42578125" style="116"/>
    <col min="8963" max="8963" width="53.28515625" style="116" bestFit="1" customWidth="1"/>
    <col min="8964" max="9209" width="11.42578125" style="116"/>
    <col min="9210" max="9210" width="4.85546875" style="116" customWidth="1"/>
    <col min="9211" max="9211" width="8.140625" style="116" customWidth="1"/>
    <col min="9212" max="9218" width="11.42578125" style="116"/>
    <col min="9219" max="9219" width="53.28515625" style="116" bestFit="1" customWidth="1"/>
    <col min="9220" max="9465" width="11.42578125" style="116"/>
    <col min="9466" max="9466" width="4.85546875" style="116" customWidth="1"/>
    <col min="9467" max="9467" width="8.140625" style="116" customWidth="1"/>
    <col min="9468" max="9474" width="11.42578125" style="116"/>
    <col min="9475" max="9475" width="53.28515625" style="116" bestFit="1" customWidth="1"/>
    <col min="9476" max="9721" width="11.42578125" style="116"/>
    <col min="9722" max="9722" width="4.85546875" style="116" customWidth="1"/>
    <col min="9723" max="9723" width="8.140625" style="116" customWidth="1"/>
    <col min="9724" max="9730" width="11.42578125" style="116"/>
    <col min="9731" max="9731" width="53.28515625" style="116" bestFit="1" customWidth="1"/>
    <col min="9732" max="9977" width="11.42578125" style="116"/>
    <col min="9978" max="9978" width="4.85546875" style="116" customWidth="1"/>
    <col min="9979" max="9979" width="8.140625" style="116" customWidth="1"/>
    <col min="9980" max="9986" width="11.42578125" style="116"/>
    <col min="9987" max="9987" width="53.28515625" style="116" bestFit="1" customWidth="1"/>
    <col min="9988" max="10233" width="11.42578125" style="116"/>
    <col min="10234" max="10234" width="4.85546875" style="116" customWidth="1"/>
    <col min="10235" max="10235" width="8.140625" style="116" customWidth="1"/>
    <col min="10236" max="10242" width="11.42578125" style="116"/>
    <col min="10243" max="10243" width="53.28515625" style="116" bestFit="1" customWidth="1"/>
    <col min="10244" max="10489" width="11.42578125" style="116"/>
    <col min="10490" max="10490" width="4.85546875" style="116" customWidth="1"/>
    <col min="10491" max="10491" width="8.140625" style="116" customWidth="1"/>
    <col min="10492" max="10498" width="11.42578125" style="116"/>
    <col min="10499" max="10499" width="53.28515625" style="116" bestFit="1" customWidth="1"/>
    <col min="10500" max="10745" width="11.42578125" style="116"/>
    <col min="10746" max="10746" width="4.85546875" style="116" customWidth="1"/>
    <col min="10747" max="10747" width="8.140625" style="116" customWidth="1"/>
    <col min="10748" max="10754" width="11.42578125" style="116"/>
    <col min="10755" max="10755" width="53.28515625" style="116" bestFit="1" customWidth="1"/>
    <col min="10756" max="11001" width="11.42578125" style="116"/>
    <col min="11002" max="11002" width="4.85546875" style="116" customWidth="1"/>
    <col min="11003" max="11003" width="8.140625" style="116" customWidth="1"/>
    <col min="11004" max="11010" width="11.42578125" style="116"/>
    <col min="11011" max="11011" width="53.28515625" style="116" bestFit="1" customWidth="1"/>
    <col min="11012" max="11257" width="11.42578125" style="116"/>
    <col min="11258" max="11258" width="4.85546875" style="116" customWidth="1"/>
    <col min="11259" max="11259" width="8.140625" style="116" customWidth="1"/>
    <col min="11260" max="11266" width="11.42578125" style="116"/>
    <col min="11267" max="11267" width="53.28515625" style="116" bestFit="1" customWidth="1"/>
    <col min="11268" max="11513" width="11.42578125" style="116"/>
    <col min="11514" max="11514" width="4.85546875" style="116" customWidth="1"/>
    <col min="11515" max="11515" width="8.140625" style="116" customWidth="1"/>
    <col min="11516" max="11522" width="11.42578125" style="116"/>
    <col min="11523" max="11523" width="53.28515625" style="116" bestFit="1" customWidth="1"/>
    <col min="11524" max="11769" width="11.42578125" style="116"/>
    <col min="11770" max="11770" width="4.85546875" style="116" customWidth="1"/>
    <col min="11771" max="11771" width="8.140625" style="116" customWidth="1"/>
    <col min="11772" max="11778" width="11.42578125" style="116"/>
    <col min="11779" max="11779" width="53.28515625" style="116" bestFit="1" customWidth="1"/>
    <col min="11780" max="12025" width="11.42578125" style="116"/>
    <col min="12026" max="12026" width="4.85546875" style="116" customWidth="1"/>
    <col min="12027" max="12027" width="8.140625" style="116" customWidth="1"/>
    <col min="12028" max="12034" width="11.42578125" style="116"/>
    <col min="12035" max="12035" width="53.28515625" style="116" bestFit="1" customWidth="1"/>
    <col min="12036" max="12281" width="11.42578125" style="116"/>
    <col min="12282" max="12282" width="4.85546875" style="116" customWidth="1"/>
    <col min="12283" max="12283" width="8.140625" style="116" customWidth="1"/>
    <col min="12284" max="12290" width="11.42578125" style="116"/>
    <col min="12291" max="12291" width="53.28515625" style="116" bestFit="1" customWidth="1"/>
    <col min="12292" max="12537" width="11.42578125" style="116"/>
    <col min="12538" max="12538" width="4.85546875" style="116" customWidth="1"/>
    <col min="12539" max="12539" width="8.140625" style="116" customWidth="1"/>
    <col min="12540" max="12546" width="11.42578125" style="116"/>
    <col min="12547" max="12547" width="53.28515625" style="116" bestFit="1" customWidth="1"/>
    <col min="12548" max="12793" width="11.42578125" style="116"/>
    <col min="12794" max="12794" width="4.85546875" style="116" customWidth="1"/>
    <col min="12795" max="12795" width="8.140625" style="116" customWidth="1"/>
    <col min="12796" max="12802" width="11.42578125" style="116"/>
    <col min="12803" max="12803" width="53.28515625" style="116" bestFit="1" customWidth="1"/>
    <col min="12804" max="13049" width="11.42578125" style="116"/>
    <col min="13050" max="13050" width="4.85546875" style="116" customWidth="1"/>
    <col min="13051" max="13051" width="8.140625" style="116" customWidth="1"/>
    <col min="13052" max="13058" width="11.42578125" style="116"/>
    <col min="13059" max="13059" width="53.28515625" style="116" bestFit="1" customWidth="1"/>
    <col min="13060" max="13305" width="11.42578125" style="116"/>
    <col min="13306" max="13306" width="4.85546875" style="116" customWidth="1"/>
    <col min="13307" max="13307" width="8.140625" style="116" customWidth="1"/>
    <col min="13308" max="13314" width="11.42578125" style="116"/>
    <col min="13315" max="13315" width="53.28515625" style="116" bestFit="1" customWidth="1"/>
    <col min="13316" max="13561" width="11.42578125" style="116"/>
    <col min="13562" max="13562" width="4.85546875" style="116" customWidth="1"/>
    <col min="13563" max="13563" width="8.140625" style="116" customWidth="1"/>
    <col min="13564" max="13570" width="11.42578125" style="116"/>
    <col min="13571" max="13571" width="53.28515625" style="116" bestFit="1" customWidth="1"/>
    <col min="13572" max="13817" width="11.42578125" style="116"/>
    <col min="13818" max="13818" width="4.85546875" style="116" customWidth="1"/>
    <col min="13819" max="13819" width="8.140625" style="116" customWidth="1"/>
    <col min="13820" max="13826" width="11.42578125" style="116"/>
    <col min="13827" max="13827" width="53.28515625" style="116" bestFit="1" customWidth="1"/>
    <col min="13828" max="14073" width="11.42578125" style="116"/>
    <col min="14074" max="14074" width="4.85546875" style="116" customWidth="1"/>
    <col min="14075" max="14075" width="8.140625" style="116" customWidth="1"/>
    <col min="14076" max="14082" width="11.42578125" style="116"/>
    <col min="14083" max="14083" width="53.28515625" style="116" bestFit="1" customWidth="1"/>
    <col min="14084" max="14329" width="11.42578125" style="116"/>
    <col min="14330" max="14330" width="4.85546875" style="116" customWidth="1"/>
    <col min="14331" max="14331" width="8.140625" style="116" customWidth="1"/>
    <col min="14332" max="14338" width="11.42578125" style="116"/>
    <col min="14339" max="14339" width="53.28515625" style="116" bestFit="1" customWidth="1"/>
    <col min="14340" max="14585" width="11.42578125" style="116"/>
    <col min="14586" max="14586" width="4.85546875" style="116" customWidth="1"/>
    <col min="14587" max="14587" width="8.140625" style="116" customWidth="1"/>
    <col min="14588" max="14594" width="11.42578125" style="116"/>
    <col min="14595" max="14595" width="53.28515625" style="116" bestFit="1" customWidth="1"/>
    <col min="14596" max="14841" width="11.42578125" style="116"/>
    <col min="14842" max="14842" width="4.85546875" style="116" customWidth="1"/>
    <col min="14843" max="14843" width="8.140625" style="116" customWidth="1"/>
    <col min="14844" max="14850" width="11.42578125" style="116"/>
    <col min="14851" max="14851" width="53.28515625" style="116" bestFit="1" customWidth="1"/>
    <col min="14852" max="15097" width="11.42578125" style="116"/>
    <col min="15098" max="15098" width="4.85546875" style="116" customWidth="1"/>
    <col min="15099" max="15099" width="8.140625" style="116" customWidth="1"/>
    <col min="15100" max="15106" width="11.42578125" style="116"/>
    <col min="15107" max="15107" width="53.28515625" style="116" bestFit="1" customWidth="1"/>
    <col min="15108" max="15353" width="11.42578125" style="116"/>
    <col min="15354" max="15354" width="4.85546875" style="116" customWidth="1"/>
    <col min="15355" max="15355" width="8.140625" style="116" customWidth="1"/>
    <col min="15356" max="15362" width="11.42578125" style="116"/>
    <col min="15363" max="15363" width="53.28515625" style="116" bestFit="1" customWidth="1"/>
    <col min="15364" max="15609" width="11.42578125" style="116"/>
    <col min="15610" max="15610" width="4.85546875" style="116" customWidth="1"/>
    <col min="15611" max="15611" width="8.140625" style="116" customWidth="1"/>
    <col min="15612" max="15618" width="11.42578125" style="116"/>
    <col min="15619" max="15619" width="53.28515625" style="116" bestFit="1" customWidth="1"/>
    <col min="15620" max="15865" width="11.42578125" style="116"/>
    <col min="15866" max="15866" width="4.85546875" style="116" customWidth="1"/>
    <col min="15867" max="15867" width="8.140625" style="116" customWidth="1"/>
    <col min="15868" max="15874" width="11.42578125" style="116"/>
    <col min="15875" max="15875" width="53.28515625" style="116" bestFit="1" customWidth="1"/>
    <col min="15876" max="16121" width="11.42578125" style="116"/>
    <col min="16122" max="16122" width="4.85546875" style="116" customWidth="1"/>
    <col min="16123" max="16123" width="8.140625" style="116" customWidth="1"/>
    <col min="16124" max="16130" width="11.42578125" style="116"/>
    <col min="16131" max="16131" width="53.28515625" style="116" bestFit="1" customWidth="1"/>
    <col min="16132" max="16384" width="11.42578125" style="116"/>
  </cols>
  <sheetData>
    <row r="1" spans="1:5" ht="14.25" thickTop="1" thickBot="1" x14ac:dyDescent="0.25">
      <c r="A1" s="112"/>
      <c r="B1" s="113"/>
      <c r="C1" s="113"/>
      <c r="D1" s="114"/>
      <c r="E1" s="115"/>
    </row>
    <row r="2" spans="1:5" ht="49.5" customHeight="1" thickBot="1" x14ac:dyDescent="0.25">
      <c r="A2" s="199" t="s">
        <v>69</v>
      </c>
      <c r="B2" s="200"/>
      <c r="C2" s="201"/>
      <c r="D2" s="117"/>
    </row>
    <row r="3" spans="1:5" ht="13.5" thickBot="1" x14ac:dyDescent="0.25">
      <c r="A3" s="118"/>
      <c r="B3" s="119"/>
      <c r="C3" s="119"/>
      <c r="D3" s="117"/>
    </row>
    <row r="4" spans="1:5" ht="12.75" customHeight="1" x14ac:dyDescent="0.2">
      <c r="A4" s="202" t="s">
        <v>49</v>
      </c>
      <c r="B4" s="203"/>
      <c r="C4" s="120"/>
      <c r="D4" s="117"/>
    </row>
    <row r="5" spans="1:5" x14ac:dyDescent="0.2">
      <c r="A5" s="204" t="s">
        <v>34</v>
      </c>
      <c r="B5" s="205"/>
      <c r="C5" s="120"/>
      <c r="D5" s="117"/>
    </row>
    <row r="6" spans="1:5" ht="13.5" thickBot="1" x14ac:dyDescent="0.25">
      <c r="A6" s="208" t="s">
        <v>42</v>
      </c>
      <c r="B6" s="209"/>
      <c r="C6" s="120"/>
      <c r="D6" s="117"/>
    </row>
    <row r="7" spans="1:5" ht="13.5" thickBot="1" x14ac:dyDescent="0.25">
      <c r="A7" s="118"/>
      <c r="B7" s="119"/>
      <c r="C7" s="119"/>
      <c r="D7" s="117"/>
    </row>
    <row r="8" spans="1:5" ht="33.75" customHeight="1" x14ac:dyDescent="0.2">
      <c r="A8" s="210" t="s">
        <v>50</v>
      </c>
      <c r="B8" s="211"/>
      <c r="C8" s="121">
        <f>'Resultados 2019'!U61</f>
        <v>28</v>
      </c>
      <c r="D8" s="117"/>
    </row>
    <row r="9" spans="1:5" ht="33.75" customHeight="1" thickBot="1" x14ac:dyDescent="0.25">
      <c r="A9" s="212" t="s">
        <v>70</v>
      </c>
      <c r="B9" s="213"/>
      <c r="C9" s="122">
        <f>C8*10/100</f>
        <v>2.8</v>
      </c>
      <c r="D9" s="117"/>
    </row>
    <row r="10" spans="1:5" ht="33.75" customHeight="1" x14ac:dyDescent="0.2">
      <c r="A10" s="202" t="s">
        <v>52</v>
      </c>
      <c r="B10" s="203"/>
      <c r="C10" s="120"/>
      <c r="D10" s="117"/>
    </row>
    <row r="11" spans="1:5" x14ac:dyDescent="0.2">
      <c r="A11" s="123" t="s">
        <v>31</v>
      </c>
      <c r="B11" s="148">
        <f>'Resultados 2019'!U46</f>
        <v>1</v>
      </c>
      <c r="C11" s="119"/>
      <c r="D11" s="117"/>
    </row>
    <row r="12" spans="1:5" x14ac:dyDescent="0.2">
      <c r="A12" s="123" t="s">
        <v>32</v>
      </c>
      <c r="B12" s="148">
        <f>'Resultados 2019'!U47</f>
        <v>7</v>
      </c>
      <c r="C12" s="119"/>
      <c r="D12" s="124"/>
    </row>
    <row r="13" spans="1:5" x14ac:dyDescent="0.2">
      <c r="A13" s="123" t="s">
        <v>53</v>
      </c>
      <c r="B13" s="148">
        <f>'Resultados 2019'!U48</f>
        <v>0</v>
      </c>
      <c r="C13" s="119"/>
      <c r="D13" s="117"/>
    </row>
    <row r="14" spans="1:5" x14ac:dyDescent="0.2">
      <c r="A14" s="123" t="s">
        <v>33</v>
      </c>
      <c r="B14" s="148">
        <f>'Resultados 2019'!U49</f>
        <v>0</v>
      </c>
      <c r="C14" s="119"/>
      <c r="D14" s="117"/>
    </row>
    <row r="15" spans="1:5" x14ac:dyDescent="0.2">
      <c r="A15" s="123" t="s">
        <v>34</v>
      </c>
      <c r="B15" s="148">
        <f>'Resultados 2019'!U50</f>
        <v>3</v>
      </c>
      <c r="C15" s="119"/>
      <c r="D15" s="117"/>
    </row>
    <row r="16" spans="1:5" x14ac:dyDescent="0.2">
      <c r="A16" s="123" t="s">
        <v>54</v>
      </c>
      <c r="B16" s="148">
        <f>'Resultados 2019'!U51</f>
        <v>0</v>
      </c>
      <c r="C16" s="119"/>
      <c r="D16" s="117"/>
    </row>
    <row r="17" spans="1:4" x14ac:dyDescent="0.2">
      <c r="A17" s="123" t="s">
        <v>36</v>
      </c>
      <c r="B17" s="148">
        <f>'Resultados 2019'!U52</f>
        <v>2</v>
      </c>
      <c r="C17" s="119"/>
      <c r="D17" s="117"/>
    </row>
    <row r="18" spans="1:4" x14ac:dyDescent="0.2">
      <c r="A18" s="123" t="s">
        <v>37</v>
      </c>
      <c r="B18" s="148">
        <f>'Resultados 2019'!U53</f>
        <v>2</v>
      </c>
      <c r="C18" s="119"/>
      <c r="D18" s="117"/>
    </row>
    <row r="19" spans="1:4" x14ac:dyDescent="0.2">
      <c r="A19" s="123" t="s">
        <v>38</v>
      </c>
      <c r="B19" s="148">
        <f>'Resultados 2019'!U54</f>
        <v>0</v>
      </c>
      <c r="C19" s="119"/>
      <c r="D19" s="117"/>
    </row>
    <row r="20" spans="1:4" x14ac:dyDescent="0.2">
      <c r="A20" s="123" t="s">
        <v>55</v>
      </c>
      <c r="B20" s="148">
        <f>'Resultados 2019'!U55</f>
        <v>8</v>
      </c>
      <c r="C20" s="119"/>
      <c r="D20" s="117"/>
    </row>
    <row r="21" spans="1:4" x14ac:dyDescent="0.2">
      <c r="A21" s="123" t="s">
        <v>40</v>
      </c>
      <c r="B21" s="148">
        <f>'Resultados 2019'!U56</f>
        <v>0</v>
      </c>
      <c r="C21" s="119"/>
      <c r="D21" s="117"/>
    </row>
    <row r="22" spans="1:4" x14ac:dyDescent="0.2">
      <c r="A22" s="123" t="s">
        <v>56</v>
      </c>
      <c r="B22" s="148">
        <f>'Resultados 2019'!U57</f>
        <v>0</v>
      </c>
      <c r="C22" s="119"/>
      <c r="D22" s="117"/>
    </row>
    <row r="23" spans="1:4" x14ac:dyDescent="0.2">
      <c r="A23" s="123" t="s">
        <v>42</v>
      </c>
      <c r="B23" s="148">
        <f>'Resultados 2019'!U58</f>
        <v>2</v>
      </c>
      <c r="C23" s="119"/>
      <c r="D23" s="117"/>
    </row>
    <row r="24" spans="1:4" x14ac:dyDescent="0.2">
      <c r="A24" s="123" t="s">
        <v>43</v>
      </c>
      <c r="B24" s="148">
        <f>'Resultados 2019'!U59</f>
        <v>0</v>
      </c>
      <c r="C24" s="119"/>
      <c r="D24" s="117"/>
    </row>
    <row r="25" spans="1:4" ht="13.5" thickBot="1" x14ac:dyDescent="0.25">
      <c r="A25" s="125" t="s">
        <v>44</v>
      </c>
      <c r="B25" s="148">
        <f>'Resultados 2019'!U60</f>
        <v>3</v>
      </c>
      <c r="C25" s="119"/>
      <c r="D25" s="117"/>
    </row>
    <row r="26" spans="1:4" ht="13.5" thickBot="1" x14ac:dyDescent="0.25">
      <c r="A26" s="118"/>
      <c r="B26" s="119"/>
      <c r="C26" s="119"/>
      <c r="D26" s="117"/>
    </row>
    <row r="27" spans="1:4" ht="26.25" customHeight="1" x14ac:dyDescent="0.2">
      <c r="A27" s="206" t="s">
        <v>71</v>
      </c>
      <c r="B27" s="207"/>
      <c r="C27" s="126"/>
      <c r="D27" s="127"/>
    </row>
    <row r="28" spans="1:4" x14ac:dyDescent="0.2">
      <c r="A28" s="128" t="s">
        <v>58</v>
      </c>
      <c r="B28" s="129" t="s">
        <v>59</v>
      </c>
      <c r="C28" s="130"/>
      <c r="D28" s="131"/>
    </row>
    <row r="29" spans="1:4" x14ac:dyDescent="0.2">
      <c r="A29" s="123" t="s">
        <v>42</v>
      </c>
      <c r="B29" s="132">
        <f>B23*100/$B$36</f>
        <v>8.695652173913043</v>
      </c>
      <c r="C29" s="119"/>
      <c r="D29" s="117"/>
    </row>
    <row r="30" spans="1:4" x14ac:dyDescent="0.2">
      <c r="A30" s="123" t="str">
        <f>A15</f>
        <v>CCOO</v>
      </c>
      <c r="B30" s="132">
        <f>B15*100/$B$36</f>
        <v>13.043478260869565</v>
      </c>
      <c r="C30" s="119"/>
      <c r="D30" s="117"/>
    </row>
    <row r="31" spans="1:4" x14ac:dyDescent="0.2">
      <c r="A31" s="123" t="str">
        <f>A12</f>
        <v>ANPE</v>
      </c>
      <c r="B31" s="132">
        <f>B12*100/$B$36</f>
        <v>30.434782608695652</v>
      </c>
      <c r="C31" s="119"/>
      <c r="D31" s="117"/>
    </row>
    <row r="32" spans="1:4" x14ac:dyDescent="0.2">
      <c r="A32" s="123" t="s">
        <v>44</v>
      </c>
      <c r="B32" s="132">
        <f>B25*100/B36</f>
        <v>13.043478260869565</v>
      </c>
      <c r="C32" s="119"/>
      <c r="D32" s="117"/>
    </row>
    <row r="33" spans="1:4" ht="13.5" thickBot="1" x14ac:dyDescent="0.25">
      <c r="A33" s="125" t="str">
        <f>A20</f>
        <v>SMN</v>
      </c>
      <c r="B33" s="133">
        <f>B20*100/$B$36</f>
        <v>34.782608695652172</v>
      </c>
      <c r="C33" s="134"/>
      <c r="D33" s="135"/>
    </row>
    <row r="34" spans="1:4" x14ac:dyDescent="0.2">
      <c r="B34" s="116"/>
    </row>
    <row r="35" spans="1:4" hidden="1" x14ac:dyDescent="0.2">
      <c r="B35" s="138">
        <f>SUM(B29:B33)</f>
        <v>100</v>
      </c>
    </row>
    <row r="36" spans="1:4" hidden="1" x14ac:dyDescent="0.2">
      <c r="B36" s="137">
        <f>B12+B15+B20+B23+B25</f>
        <v>23</v>
      </c>
    </row>
    <row r="37" spans="1:4" hidden="1" x14ac:dyDescent="0.2"/>
  </sheetData>
  <mergeCells count="8">
    <mergeCell ref="A2:C2"/>
    <mergeCell ref="A4:B4"/>
    <mergeCell ref="A5:B5"/>
    <mergeCell ref="A10:B10"/>
    <mergeCell ref="A27:B27"/>
    <mergeCell ref="A6:B6"/>
    <mergeCell ref="A8:B8"/>
    <mergeCell ref="A9:B9"/>
  </mergeCells>
  <printOptions horizontalCentered="1"/>
  <pageMargins left="0.78740157480314965" right="0.78740157480314965" top="0.98425196850393704" bottom="0.98425196850393704" header="0" footer="0"/>
  <pageSetup paperSize="9" orientation="portrait" r:id="rId1"/>
  <headerFooter alignWithMargins="0">
    <oddHeader xml:space="preserve">&amp;C&amp;"Arial,Negrita"&amp;14COMISIÓN NEGOCIADORA DEL CONVENIO COLECTIVO SUPRAEMPRESARIAL (2019-2023)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Resultados 2019</vt:lpstr>
      <vt:lpstr>Mesas Generales</vt:lpstr>
      <vt:lpstr>Mesas Sectoriales</vt:lpstr>
      <vt:lpstr>Com-Neg- C.Col.</vt:lpstr>
      <vt:lpstr>'Com-Neg- C.Col.'!Área_de_impresión</vt:lpstr>
      <vt:lpstr>'Mesas Sectoriales'!Área_de_impresión</vt:lpstr>
      <vt:lpstr>'Resultados 2019'!Área_de_impresión</vt:lpstr>
    </vt:vector>
  </TitlesOfParts>
  <Company>Gobierno de Navarra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Zazo Gómez, Yolanda (Seccion Relaciones Laborales)</dc:creator>
  <cp:lastModifiedBy>N000916</cp:lastModifiedBy>
  <cp:lastPrinted>2019-11-08T13:05:28Z</cp:lastPrinted>
  <dcterms:created xsi:type="dcterms:W3CDTF">2019-06-07T08:14:40Z</dcterms:created>
  <dcterms:modified xsi:type="dcterms:W3CDTF">2019-11-11T12:45:51Z</dcterms:modified>
</cp:coreProperties>
</file>